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Download\"/>
    </mc:Choice>
  </mc:AlternateContent>
  <xr:revisionPtr revIDLastSave="0" documentId="13_ncr:1_{C2C44A9B-6398-424E-8E62-A546CDF0833D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List" sheetId="2" state="hidden" r:id="rId1"/>
    <sheet name="Form" sheetId="1" r:id="rId2"/>
    <sheet name="Study_Program" sheetId="9" r:id="rId3"/>
    <sheet name="Ambil Data" sheetId="8" r:id="rId4"/>
  </sheets>
  <definedNames>
    <definedName name="f_Agama">Form!$C$22</definedName>
    <definedName name="f_Alamat_Lengkap_Wali">Form!$C$82</definedName>
    <definedName name="f_Alamat_Rumah_Sesuai_KTP">Form!$C$28</definedName>
    <definedName name="f_Email">Form!$C$26</definedName>
    <definedName name="f_Email_Wali">Form!$C$80</definedName>
    <definedName name="f_Jenis_Kelamin">Form!$C$14</definedName>
    <definedName name="f_Jenis_Program">Form!$C$55</definedName>
    <definedName name="f_Kode_Program_Studi">Form!$C$45</definedName>
    <definedName name="f_Nama_Lengkap">Form!$C$12</definedName>
    <definedName name="f_Nama_Program_Kegiatan">Form!$C$57</definedName>
    <definedName name="f_Nama_Universitas_Mitra">Form!$C$59</definedName>
    <definedName name="f_Nama_Wali">Form!$C$74</definedName>
    <definedName name="f_Negara">Form!$C$61</definedName>
    <definedName name="f_NIM">Form!$C$43</definedName>
    <definedName name="f_No._HP">Form!$C$24</definedName>
    <definedName name="f_No._HP_Wali">Form!$C$78</definedName>
    <definedName name="f_No._Paspor">Form!$C$33</definedName>
    <definedName name="f_Semester">Form!$C$67</definedName>
    <definedName name="f_Status_Hubungan">Form!$C$76</definedName>
    <definedName name="f_Status_Kawin">Form!$C$20</definedName>
    <definedName name="f_TA">Form!$C$69</definedName>
    <definedName name="f_Tanggal_diterbitakan">Form!$C$37</definedName>
    <definedName name="f_Tanggal_habis_kadaluarsa">Form!$C$39</definedName>
    <definedName name="f_Tanggal_Lahir">Form!$C$18</definedName>
    <definedName name="f_Tanggal_Mulai">Form!$C$63</definedName>
    <definedName name="f_Tanggal_Selesai">Form!$C$65</definedName>
    <definedName name="f_Tempat_diterbitkan">Form!$C$35</definedName>
    <definedName name="f_Tempat_Lahir">Form!$C$16</definedName>
    <definedName name="Hubungan">Tbl_Hubungan[Hubungan]</definedName>
    <definedName name="List_Gender">Tbl_Gender[Gender]</definedName>
    <definedName name="List_Jenis_Program">Tbl_Jenis_Program[Jenis_Program]</definedName>
    <definedName name="List_Status_Kawin">Tbl_StatusKawin[Status]</definedName>
    <definedName name="No._HP_Wali">Form!$C$78</definedName>
    <definedName name="Z_C6D545A7_2A37_4C0A_A7D8_1B2D22F6B3A5_.wvu.PrintArea" localSheetId="1" hidden="1">Form!$B$1:$T$84</definedName>
  </definedNames>
  <calcPr calcId="191029"/>
  <customWorkbookViews>
    <customWorkbookView name="Test" guid="{C6D545A7-2A37-4C0A-A7D8-1B2D22F6B3A5}" includeHiddenRowCol="0" maximized="1" xWindow="-8" yWindow="-8" windowWidth="1616" windowHeight="87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B3" i="8" l="1"/>
  <c r="AA3" i="8"/>
  <c r="Z3" i="8"/>
  <c r="Y3" i="8"/>
  <c r="X3" i="8"/>
  <c r="W3" i="8"/>
  <c r="V3" i="8"/>
  <c r="U3" i="8"/>
  <c r="T3" i="8"/>
  <c r="S3" i="8"/>
  <c r="R3" i="8"/>
  <c r="Q3" i="8"/>
  <c r="P3" i="8"/>
  <c r="N3" i="8"/>
  <c r="M3" i="8"/>
  <c r="L3" i="8"/>
  <c r="K3" i="8"/>
  <c r="J3" i="8"/>
  <c r="I3" i="8"/>
  <c r="H3" i="8"/>
  <c r="F3" i="8"/>
  <c r="E3" i="8"/>
  <c r="D3" i="8"/>
  <c r="C3" i="8"/>
  <c r="B3" i="8"/>
  <c r="C47" i="1"/>
  <c r="W2" i="8"/>
  <c r="V2" i="8"/>
  <c r="O3" i="2"/>
  <c r="O4" i="2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2" i="2"/>
  <c r="P2" i="8"/>
  <c r="Z2" i="8"/>
  <c r="AB2" i="8"/>
  <c r="AA2" i="8"/>
  <c r="Y2" i="8"/>
  <c r="X2" i="8"/>
  <c r="U2" i="8"/>
  <c r="T2" i="8"/>
  <c r="S2" i="8"/>
  <c r="R2" i="8"/>
  <c r="Q2" i="8"/>
  <c r="O2" i="8"/>
  <c r="O3" i="8" s="1"/>
  <c r="N2" i="8"/>
  <c r="M2" i="8"/>
  <c r="L2" i="8"/>
  <c r="K2" i="8"/>
  <c r="I2" i="8"/>
  <c r="H2" i="8"/>
  <c r="G2" i="8"/>
  <c r="G3" i="8" s="1"/>
  <c r="J2" i="8"/>
  <c r="F2" i="8"/>
  <c r="E2" i="8"/>
  <c r="D2" i="8"/>
  <c r="C2" i="8"/>
  <c r="B2" i="8"/>
  <c r="A2" i="8"/>
  <c r="A3" i="8" s="1"/>
  <c r="C51" i="1"/>
  <c r="C4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DIA Fachru</author>
  </authors>
  <commentList>
    <comment ref="C24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please include the country code</t>
        </r>
      </text>
    </comment>
  </commentList>
</comments>
</file>

<file path=xl/sharedStrings.xml><?xml version="1.0" encoding="utf-8"?>
<sst xmlns="http://schemas.openxmlformats.org/spreadsheetml/2006/main" count="1542" uniqueCount="723">
  <si>
    <t>Religion</t>
  </si>
  <si>
    <t>Email</t>
  </si>
  <si>
    <t>Note:</t>
  </si>
  <si>
    <t>Brunei Darussalam</t>
  </si>
  <si>
    <t>Hong Kong</t>
  </si>
  <si>
    <t>Lesotho</t>
  </si>
  <si>
    <t>Liechtenstein</t>
  </si>
  <si>
    <t>Swiss</t>
  </si>
  <si>
    <t>Status</t>
  </si>
  <si>
    <t>Afghanistan</t>
  </si>
  <si>
    <t>Albania</t>
  </si>
  <si>
    <t>Algeria</t>
  </si>
  <si>
    <t>Andorra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</si>
  <si>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</si>
  <si>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</si>
  <si>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</si>
  <si>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</si>
  <si>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</si>
  <si>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</si>
  <si>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</si>
  <si>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</si>
  <si>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Barbados</t>
  </si>
  <si>
    <t>Belarus</t>
  </si>
  <si>
    <t>Belize</t>
  </si>
  <si>
    <t>Benin</t>
  </si>
  <si>
    <t>Bhutan</t>
  </si>
  <si>
    <t>Bolivia</t>
  </si>
  <si>
    <t>Bosnia-Herzegovina</t>
  </si>
  <si>
    <t>Botswana</t>
  </si>
  <si>
    <t>Bulgaria</t>
  </si>
  <si>
    <t>Myanmar</t>
  </si>
  <si>
    <t>Burundi</t>
  </si>
  <si>
    <t>Chad</t>
  </si>
  <si>
    <t>Denmark</t>
  </si>
  <si>
    <t>Djibouti</t>
  </si>
  <si>
    <t>Eritrea</t>
  </si>
  <si>
    <t>Estonia</t>
  </si>
  <si>
    <t>Ethiopia</t>
  </si>
  <si>
    <t>Fiji</t>
  </si>
  <si>
    <t>Gabon</t>
  </si>
  <si>
    <t>Gambia</t>
  </si>
  <si>
    <t>Georgia</t>
  </si>
  <si>
    <t>Ghana</t>
  </si>
  <si>
    <t>Grenada</t>
  </si>
  <si>
    <t>Guatemala</t>
  </si>
  <si>
    <t>Guinea</t>
  </si>
  <si>
    <t>Guyana</t>
  </si>
  <si>
    <t>Haiti</t>
  </si>
  <si>
    <t>Honduras</t>
  </si>
  <si>
    <t>India</t>
  </si>
  <si>
    <t>Indonesia</t>
  </si>
  <si>
    <t>Iran</t>
  </si>
  <si>
    <t>Kenya</t>
  </si>
  <si>
    <t>Kuwait</t>
  </si>
  <si>
    <t>Laos</t>
  </si>
  <si>
    <t>Latvia</t>
  </si>
  <si>
    <t>Lebanon</t>
  </si>
  <si>
    <t>Liberia</t>
  </si>
  <si>
    <t>Libya</t>
  </si>
  <si>
    <t>Madagaskar</t>
  </si>
  <si>
    <t>Malawi</t>
  </si>
  <si>
    <t>Malaysia</t>
  </si>
  <si>
    <t>Mali</t>
  </si>
  <si>
    <t>Malta</t>
  </si>
  <si>
    <t>Mauritania</t>
  </si>
  <si>
    <t>Mauritius</t>
  </si>
  <si>
    <t>Mongolia</t>
  </si>
  <si>
    <t>Montenegro</t>
  </si>
  <si>
    <t>Namibia</t>
  </si>
  <si>
    <t>Nepal</t>
  </si>
  <si>
    <t>Nigeria</t>
  </si>
  <si>
    <t>Oman</t>
  </si>
  <si>
    <t>Pakistan</t>
  </si>
  <si>
    <t>Panama</t>
  </si>
  <si>
    <t>Paraguay</t>
  </si>
  <si>
    <t>Peru</t>
  </si>
  <si>
    <t>Portugal</t>
  </si>
  <si>
    <t>Qatar</t>
  </si>
  <si>
    <t>Rwanda</t>
  </si>
  <si>
    <t>El Salvador</t>
  </si>
  <si>
    <t>Senegal</t>
  </si>
  <si>
    <t>Serbia</t>
  </si>
  <si>
    <t>Seychelles</t>
  </si>
  <si>
    <t>Sierra Leone</t>
  </si>
  <si>
    <t>Slovenia</t>
  </si>
  <si>
    <t>Somalia</t>
  </si>
  <si>
    <t>Sri Lanka</t>
  </si>
  <si>
    <t>Sudan</t>
  </si>
  <si>
    <t>Suriname</t>
  </si>
  <si>
    <t>Swaziland</t>
  </si>
  <si>
    <t>Taiwan</t>
  </si>
  <si>
    <t>Tajikistan</t>
  </si>
  <si>
    <t>Tanzania</t>
  </si>
  <si>
    <t>Thailand</t>
  </si>
  <si>
    <t>Timor Leste</t>
  </si>
  <si>
    <t>Togo</t>
  </si>
  <si>
    <t>Tunisia</t>
  </si>
  <si>
    <t>Tuvalu</t>
  </si>
  <si>
    <t>Uganda</t>
  </si>
  <si>
    <t>Uruguay</t>
  </si>
  <si>
    <t>Uzbekistan</t>
  </si>
  <si>
    <t>Vanuatu</t>
  </si>
  <si>
    <t>Venezuela</t>
  </si>
  <si>
    <t>Vietnam</t>
  </si>
  <si>
    <t>Wales</t>
  </si>
  <si>
    <t>Yugoslavia</t>
  </si>
  <si>
    <t>Zaire</t>
  </si>
  <si>
    <t>Zambia</t>
  </si>
  <si>
    <t>Zimbabwe</t>
  </si>
  <si>
    <t>Bachelor</t>
  </si>
  <si>
    <t>Faculty of Social Science Education</t>
  </si>
  <si>
    <t>Faculty of Language and Literature Education</t>
  </si>
  <si>
    <t>Faculty of Mathematics and Science Education</t>
  </si>
  <si>
    <t>Faculty of Art and Design Education</t>
  </si>
  <si>
    <t>Student Exchange</t>
  </si>
  <si>
    <t>Short Course</t>
  </si>
  <si>
    <t>End of the form</t>
  </si>
  <si>
    <t>Double Degree</t>
  </si>
  <si>
    <t>Internship</t>
  </si>
  <si>
    <t>Islam</t>
  </si>
  <si>
    <t>degree</t>
  </si>
  <si>
    <t>studyprogram</t>
  </si>
  <si>
    <t>Education Administration</t>
  </si>
  <si>
    <t>Faculty of Educational Sciences</t>
  </si>
  <si>
    <t>Guidance and Counseling</t>
  </si>
  <si>
    <t>Community Education</t>
  </si>
  <si>
    <t>Special Education</t>
  </si>
  <si>
    <t>Elementary Teacher Education</t>
  </si>
  <si>
    <t>History Education</t>
  </si>
  <si>
    <t>Geography Education</t>
  </si>
  <si>
    <t>Social Science Education</t>
  </si>
  <si>
    <t>Sociology Education</t>
  </si>
  <si>
    <t>English Language Education</t>
  </si>
  <si>
    <t>Arabic Language Education</t>
  </si>
  <si>
    <t>Mathematics Education</t>
  </si>
  <si>
    <t>Physics Education</t>
  </si>
  <si>
    <t>Biology Education</t>
  </si>
  <si>
    <t>Chemistry Education</t>
  </si>
  <si>
    <t>Computer Science Education</t>
  </si>
  <si>
    <t>Chemistry</t>
  </si>
  <si>
    <t>Architecture</t>
  </si>
  <si>
    <t>Physical Education</t>
  </si>
  <si>
    <t>Cibiru Campus</t>
  </si>
  <si>
    <t>Sumedang Campus</t>
  </si>
  <si>
    <t>Tasikmalaya Campus</t>
  </si>
  <si>
    <t>Faculty of Economics and Business Education</t>
  </si>
  <si>
    <t>Economics Education</t>
  </si>
  <si>
    <t>Management</t>
  </si>
  <si>
    <t>Diplome 3</t>
  </si>
  <si>
    <t>Diplome 4</t>
  </si>
  <si>
    <t>Back to Form</t>
  </si>
  <si>
    <t>code</t>
  </si>
  <si>
    <t>faculty</t>
  </si>
  <si>
    <t>FPEB</t>
  </si>
  <si>
    <t>Manajemen</t>
  </si>
  <si>
    <t>UPI SUMEDANG</t>
  </si>
  <si>
    <t>FPIPS</t>
  </si>
  <si>
    <t>Pendidikan Sosiologi</t>
  </si>
  <si>
    <t>FIP</t>
  </si>
  <si>
    <t>FPMIPA</t>
  </si>
  <si>
    <t>Pendidikan Kimia</t>
  </si>
  <si>
    <t>Pendidikan Fisika</t>
  </si>
  <si>
    <t>FPBS</t>
  </si>
  <si>
    <t>Pendidikan Bahasa Arab</t>
  </si>
  <si>
    <t>Pendidikan Biologi</t>
  </si>
  <si>
    <t>Pendidikan Ekonomi</t>
  </si>
  <si>
    <t>Pendidikan Geografi</t>
  </si>
  <si>
    <t>Pendidikan Sejarah</t>
  </si>
  <si>
    <t>Pendidikan Khusus</t>
  </si>
  <si>
    <t>Pendidikan Matematika</t>
  </si>
  <si>
    <t>Pendidikan Ilmu Pengetahuan Sosial</t>
  </si>
  <si>
    <t>Pendidikan Ilmu Pengetahuan Alam</t>
  </si>
  <si>
    <t>Pendidikan Bahasa Jepang</t>
  </si>
  <si>
    <t>Japanese Language Education</t>
  </si>
  <si>
    <t>Pendidikan Bahasa Inggris</t>
  </si>
  <si>
    <t>Pendidikan Masyarakat</t>
  </si>
  <si>
    <t>Bimbingan dan Konseling</t>
  </si>
  <si>
    <t>Administrasi Pendidikan</t>
  </si>
  <si>
    <t>Pendidikan Guru Sekolah Dasar</t>
  </si>
  <si>
    <t>UPI TASIKMALAYA</t>
  </si>
  <si>
    <t>UPI CIBIRU</t>
  </si>
  <si>
    <t>Arsitektur</t>
  </si>
  <si>
    <t>Kimia</t>
  </si>
  <si>
    <t>Pendidikan Ilmu Komputer</t>
  </si>
  <si>
    <t>fak</t>
  </si>
  <si>
    <t>A0351</t>
  </si>
  <si>
    <t>S1</t>
  </si>
  <si>
    <t>A0751</t>
  </si>
  <si>
    <t>Early Childhood Teacher Education</t>
  </si>
  <si>
    <t>Pendidikan Guru Pendidikan Anak Usia Dini</t>
  </si>
  <si>
    <t>A0151</t>
  </si>
  <si>
    <t>A0551</t>
  </si>
  <si>
    <t>Educational Technology</t>
  </si>
  <si>
    <t>Teknologi Pendidikan</t>
  </si>
  <si>
    <t>A0651</t>
  </si>
  <si>
    <t>A0251</t>
  </si>
  <si>
    <t>A0851</t>
  </si>
  <si>
    <t>Library and Information Science</t>
  </si>
  <si>
    <t>Perpustakaan dan Sains Informasi</t>
  </si>
  <si>
    <t>A5051</t>
  </si>
  <si>
    <t>Psychology</t>
  </si>
  <si>
    <t>Psikologi</t>
  </si>
  <si>
    <t>A0451</t>
  </si>
  <si>
    <t>C0451</t>
  </si>
  <si>
    <t>C5051</t>
  </si>
  <si>
    <t>English Language and Literature</t>
  </si>
  <si>
    <t>Bahasa dan Sastra Inggris</t>
  </si>
  <si>
    <t>C0351</t>
  </si>
  <si>
    <t>C0751</t>
  </si>
  <si>
    <t>French Language Education</t>
  </si>
  <si>
    <t>Pendidikan Bahasa Perancis</t>
  </si>
  <si>
    <t>C0651</t>
  </si>
  <si>
    <t>German Language Education</t>
  </si>
  <si>
    <t>Pendidikan Bahasa Jerman</t>
  </si>
  <si>
    <t>C5151</t>
  </si>
  <si>
    <t>Indonesian Language and Literature</t>
  </si>
  <si>
    <t>Bahasa dan Sastra Indonesia</t>
  </si>
  <si>
    <t>C0151</t>
  </si>
  <si>
    <t>Indonesian Language and Literature Education</t>
  </si>
  <si>
    <t>Pendidikan Bahasa dan Sastra Indonesia</t>
  </si>
  <si>
    <t>C0551</t>
  </si>
  <si>
    <t>C1151</t>
  </si>
  <si>
    <t>Korea Language Education</t>
  </si>
  <si>
    <t>Pendidikan Bahasa Korea</t>
  </si>
  <si>
    <t>C0251</t>
  </si>
  <si>
    <t>Sundanese Language Education</t>
  </si>
  <si>
    <t>Pendidikan Bahasa Sunda</t>
  </si>
  <si>
    <t>L5151</t>
  </si>
  <si>
    <t>Accounting</t>
  </si>
  <si>
    <t>Akuntansi</t>
  </si>
  <si>
    <t>L0151</t>
  </si>
  <si>
    <t>Accounting Education</t>
  </si>
  <si>
    <t>Pendidikan Akuntansi</t>
  </si>
  <si>
    <t>L0251</t>
  </si>
  <si>
    <t>Business Education</t>
  </si>
  <si>
    <t>Pendidikan Bisnis</t>
  </si>
  <si>
    <t>L0451</t>
  </si>
  <si>
    <t>L5251</t>
  </si>
  <si>
    <t>Islamic Economy and Finance</t>
  </si>
  <si>
    <t>Ilmu Ekonomi dan Keuangan Islam</t>
  </si>
  <si>
    <t>L5051</t>
  </si>
  <si>
    <t>L0351</t>
  </si>
  <si>
    <t>Office Management Education</t>
  </si>
  <si>
    <t>Pendidikan Manajemen Perkantoran</t>
  </si>
  <si>
    <t>B5541</t>
  </si>
  <si>
    <t>Mapping Survey and Geographic Information</t>
  </si>
  <si>
    <t>Survei Pemetaan dan Informasi Geografis</t>
  </si>
  <si>
    <t>D4</t>
  </si>
  <si>
    <t>B5451</t>
  </si>
  <si>
    <t>Catering Industry Management</t>
  </si>
  <si>
    <t>Manajemen Industri Katering</t>
  </si>
  <si>
    <t>B5651</t>
  </si>
  <si>
    <t>Communication Science</t>
  </si>
  <si>
    <t>Ilmu Komunikasi</t>
  </si>
  <si>
    <t>B5551</t>
  </si>
  <si>
    <t>Geographic Information Science</t>
  </si>
  <si>
    <t>Sains Informasi Geografi</t>
  </si>
  <si>
    <t>B0351</t>
  </si>
  <si>
    <t>B0251</t>
  </si>
  <si>
    <t>B0851</t>
  </si>
  <si>
    <t>Islamic Education</t>
  </si>
  <si>
    <t>Ilmu Pendidikan Agama Islam</t>
  </si>
  <si>
    <t>B0151</t>
  </si>
  <si>
    <t>Pancasila and Civics Education</t>
  </si>
  <si>
    <t>Pendidikan Pancasila dan Kewarganegaraan</t>
  </si>
  <si>
    <t>B5251</t>
  </si>
  <si>
    <t>Resort &amp; Leisure Management</t>
  </si>
  <si>
    <t>Manajemen Resort dan Leisure</t>
  </si>
  <si>
    <t>B0951</t>
  </si>
  <si>
    <t>B1051</t>
  </si>
  <si>
    <t>B1151</t>
  </si>
  <si>
    <t>Tourism Education</t>
  </si>
  <si>
    <t>Pendidikan Pariwisata</t>
  </si>
  <si>
    <t>B5351</t>
  </si>
  <si>
    <t>Tourism Marketing Management</t>
  </si>
  <si>
    <t>Manajemen Pemasaran Pariwisata</t>
  </si>
  <si>
    <t>D5251</t>
  </si>
  <si>
    <t>Biology</t>
  </si>
  <si>
    <t>Biologi</t>
  </si>
  <si>
    <t>D0351</t>
  </si>
  <si>
    <t>D5351</t>
  </si>
  <si>
    <t>D0451</t>
  </si>
  <si>
    <t>D5451</t>
  </si>
  <si>
    <t>Computer Science</t>
  </si>
  <si>
    <t>Ilmu Komputer</t>
  </si>
  <si>
    <t>D0551</t>
  </si>
  <si>
    <t>D4051</t>
  </si>
  <si>
    <t>International Program on Science Education</t>
  </si>
  <si>
    <t>D5051</t>
  </si>
  <si>
    <t>Mathematics</t>
  </si>
  <si>
    <t>Matematika</t>
  </si>
  <si>
    <t>D0151</t>
  </si>
  <si>
    <t>D5151</t>
  </si>
  <si>
    <t>Physics</t>
  </si>
  <si>
    <t>Fisika</t>
  </si>
  <si>
    <t>D0251</t>
  </si>
  <si>
    <t>F0251</t>
  </si>
  <si>
    <t>Faculty of Sport and Health Education</t>
  </si>
  <si>
    <t>Pendidikan Jasmani, Kesehatan dan Rekreasi</t>
  </si>
  <si>
    <t>FPOK</t>
  </si>
  <si>
    <t>F5151</t>
  </si>
  <si>
    <t>Nursing</t>
  </si>
  <si>
    <t>Keperawatan</t>
  </si>
  <si>
    <t>F5351</t>
  </si>
  <si>
    <t>Nutrition</t>
  </si>
  <si>
    <t>Gizi</t>
  </si>
  <si>
    <t>F5251</t>
  </si>
  <si>
    <t>Kepelatihan Fisik Olahraga</t>
  </si>
  <si>
    <t>F0851</t>
  </si>
  <si>
    <t>Physical Elementary School Teacher Education</t>
  </si>
  <si>
    <t>Pendidikan Guru Sekolah Dasar Pendidikan Jasmani</t>
  </si>
  <si>
    <t>F0151</t>
  </si>
  <si>
    <t>Sports Coaching Education</t>
  </si>
  <si>
    <t>Pendidikan Kepelatihan Olahraga</t>
  </si>
  <si>
    <t>F5051</t>
  </si>
  <si>
    <t>Sports Science</t>
  </si>
  <si>
    <t>Ilmu Keolahragaan</t>
  </si>
  <si>
    <t>M0251</t>
  </si>
  <si>
    <t>Dance Education</t>
  </si>
  <si>
    <t>Pendidikan Seni Tari</t>
  </si>
  <si>
    <t>FPSD</t>
  </si>
  <si>
    <t>M5151</t>
  </si>
  <si>
    <t>Film and Television</t>
  </si>
  <si>
    <t>Film dan Televisi</t>
  </si>
  <si>
    <t>M5251</t>
  </si>
  <si>
    <t>Music</t>
  </si>
  <si>
    <t>Musik</t>
  </si>
  <si>
    <t>M0351</t>
  </si>
  <si>
    <t>Music Education</t>
  </si>
  <si>
    <t>Pendidikan Seni Musik</t>
  </si>
  <si>
    <t>M0151</t>
  </si>
  <si>
    <t>Visual Arts Education</t>
  </si>
  <si>
    <t>Pendidikan Seni Rupa</t>
  </si>
  <si>
    <t>M5051</t>
  </si>
  <si>
    <t>Visual Communication Design</t>
  </si>
  <si>
    <t>Desain Komunikasi Visual</t>
  </si>
  <si>
    <t>E5331</t>
  </si>
  <si>
    <t>Teknik Mesin</t>
  </si>
  <si>
    <t>D3</t>
  </si>
  <si>
    <t>E0951</t>
  </si>
  <si>
    <t>Agroindustry Technology Education</t>
  </si>
  <si>
    <t>Pendidikan Teknologi Agroindustri</t>
  </si>
  <si>
    <t>E5151</t>
  </si>
  <si>
    <t>E0151</t>
  </si>
  <si>
    <t>Architecture Education</t>
  </si>
  <si>
    <t>Pendidikan Teknik Arsitektur</t>
  </si>
  <si>
    <t>E1051</t>
  </si>
  <si>
    <t>Automotive Engineering Education</t>
  </si>
  <si>
    <t>Pendidikan Teknik Otomotif</t>
  </si>
  <si>
    <t>E5451</t>
  </si>
  <si>
    <t>Civil Engineering</t>
  </si>
  <si>
    <t>Teknik Sipil</t>
  </si>
  <si>
    <t>E0251</t>
  </si>
  <si>
    <t>Construction Engineering Education</t>
  </si>
  <si>
    <t>Pendidikan Teknik Bangunan</t>
  </si>
  <si>
    <t>E0751</t>
  </si>
  <si>
    <t>Culinary Arts Education</t>
  </si>
  <si>
    <t>Pendidikan Tata Boga</t>
  </si>
  <si>
    <t>E5051</t>
  </si>
  <si>
    <t>Electrical Engineering</t>
  </si>
  <si>
    <t>Teknik Elektro</t>
  </si>
  <si>
    <t>E0451</t>
  </si>
  <si>
    <t>Electrical Engineering Education</t>
  </si>
  <si>
    <t>Pendidikan Teknik Elektro</t>
  </si>
  <si>
    <t>E0651</t>
  </si>
  <si>
    <t>Family Welfare Education</t>
  </si>
  <si>
    <t>Pendidikan Kesejahteraan Keluarga</t>
  </si>
  <si>
    <t>E0851</t>
  </si>
  <si>
    <t>Fashion Design Education</t>
  </si>
  <si>
    <t>Pendidikan Tata Busana</t>
  </si>
  <si>
    <t>E1151</t>
  </si>
  <si>
    <t>Industrial Automation Engineering and Robotics Education</t>
  </si>
  <si>
    <t>Pendidikan Teknik Otomasi Industri dan Robotika</t>
  </si>
  <si>
    <t>E5551</t>
  </si>
  <si>
    <t>Logistics Engineering</t>
  </si>
  <si>
    <t>Teknik Logistik</t>
  </si>
  <si>
    <t>E0551</t>
  </si>
  <si>
    <t>Mechanical Engineering Education</t>
  </si>
  <si>
    <t>Pendidikan Teknik Mesin</t>
  </si>
  <si>
    <t>G5151</t>
  </si>
  <si>
    <t>Computer Engineering</t>
  </si>
  <si>
    <t>Teknik Komputer</t>
  </si>
  <si>
    <t>G0751</t>
  </si>
  <si>
    <t>G0651</t>
  </si>
  <si>
    <t>G0951</t>
  </si>
  <si>
    <t>Multimedia Education</t>
  </si>
  <si>
    <t>Pendidikan Multimedia</t>
  </si>
  <si>
    <t>G5051</t>
  </si>
  <si>
    <t>Software Engineering</t>
  </si>
  <si>
    <t>Rekayasa Perangkat Lunak</t>
  </si>
  <si>
    <t>I0751</t>
  </si>
  <si>
    <t>Purwakarta Campus</t>
  </si>
  <si>
    <t>UPI PURWAKARTA</t>
  </si>
  <si>
    <t>I0951</t>
  </si>
  <si>
    <t>Education of System and Information Technology Study</t>
  </si>
  <si>
    <t>Pendidikan Sistem dan Teknologi Informasi</t>
  </si>
  <si>
    <t>I0651</t>
  </si>
  <si>
    <t>I5151</t>
  </si>
  <si>
    <t>Mechatronic and Artificial Intelligence Study</t>
  </si>
  <si>
    <t>Mekatronika dan Kecerdasan Buatan</t>
  </si>
  <si>
    <t>I5051</t>
  </si>
  <si>
    <t>Telecommunications Systems Study</t>
  </si>
  <si>
    <t>Sistem Telekomunikasi</t>
  </si>
  <si>
    <t>K0751</t>
  </si>
  <si>
    <t>Serang Campus</t>
  </si>
  <si>
    <t>UPI SERANG</t>
  </si>
  <si>
    <t>K0651</t>
  </si>
  <si>
    <t>K0951</t>
  </si>
  <si>
    <t>Marine and Fisheries Education</t>
  </si>
  <si>
    <t>Pendidikan Kelautan dan Perikanan</t>
  </si>
  <si>
    <t>K5051</t>
  </si>
  <si>
    <t>Marine Information Systems</t>
  </si>
  <si>
    <t>Sistem Informasi Kelautan</t>
  </si>
  <si>
    <t>K5151</t>
  </si>
  <si>
    <t>Marine Logistics</t>
  </si>
  <si>
    <t>Logistik Kelautan</t>
  </si>
  <si>
    <t>H0651</t>
  </si>
  <si>
    <t>H5151</t>
  </si>
  <si>
    <t>H0851</t>
  </si>
  <si>
    <t>H5251</t>
  </si>
  <si>
    <t>Tourism Industry</t>
  </si>
  <si>
    <t>Industri Pariwisata</t>
  </si>
  <si>
    <t>J5151</t>
  </si>
  <si>
    <t>Bisnis Digital</t>
  </si>
  <si>
    <t>J0751</t>
  </si>
  <si>
    <t>J0651</t>
  </si>
  <si>
    <t>J5051</t>
  </si>
  <si>
    <t>Kewirausahaan</t>
  </si>
  <si>
    <t>J5251</t>
  </si>
  <si>
    <t>Industrial Product Design</t>
  </si>
  <si>
    <t>Desain Produk Industri</t>
  </si>
  <si>
    <t>Nama Lengkap</t>
  </si>
  <si>
    <t>Jenis Kelamin</t>
  </si>
  <si>
    <t>Tempat Lahir</t>
  </si>
  <si>
    <t>Tanggal Lahir</t>
  </si>
  <si>
    <t>&gt;</t>
  </si>
  <si>
    <t>Status Kawin</t>
  </si>
  <si>
    <t>Kawin</t>
  </si>
  <si>
    <t>Belum Kawin</t>
  </si>
  <si>
    <t>Agama</t>
  </si>
  <si>
    <t>No. HP</t>
  </si>
  <si>
    <t>Alamat Rumah Sesuai KTP</t>
  </si>
  <si>
    <t>INFORMASI UMUM</t>
  </si>
  <si>
    <t>PASPOR (DIKOSONGKAN APABILA BELUM PUNYA)</t>
  </si>
  <si>
    <t xml:space="preserve">No. Paspor </t>
  </si>
  <si>
    <t>Tempat diterbitkan</t>
  </si>
  <si>
    <t>Tanggal diterbitakan</t>
  </si>
  <si>
    <t>Tanggal habis/kadaluarsa</t>
  </si>
  <si>
    <t>NIM</t>
  </si>
  <si>
    <t>Jenjang</t>
  </si>
  <si>
    <t>Program Studi</t>
  </si>
  <si>
    <t>Fakultas</t>
  </si>
  <si>
    <t>FPTI</t>
  </si>
  <si>
    <t>Nama</t>
  </si>
  <si>
    <t>PROGRAM STUDI</t>
  </si>
  <si>
    <t>PROGRAM/KEGIATAN YANG AKAN DIIKUTI</t>
  </si>
  <si>
    <t>Nama Program/Kegiatan</t>
  </si>
  <si>
    <t>Nama Universitas Mitra</t>
  </si>
  <si>
    <t>Negara</t>
  </si>
  <si>
    <t>Tanggal Mulai</t>
  </si>
  <si>
    <t>Tanggal Selesai</t>
  </si>
  <si>
    <t>Amerika Serikat</t>
  </si>
  <si>
    <t>Bahama</t>
  </si>
  <si>
    <t>Belgia</t>
  </si>
  <si>
    <t>Brasil</t>
  </si>
  <si>
    <t>Burkina Faso</t>
  </si>
  <si>
    <t>Kamboja</t>
  </si>
  <si>
    <t>Kamerun</t>
  </si>
  <si>
    <t>Kanada</t>
  </si>
  <si>
    <t>Cape Verde</t>
  </si>
  <si>
    <t>Cili</t>
  </si>
  <si>
    <t>Cina</t>
  </si>
  <si>
    <t>Kolombia</t>
  </si>
  <si>
    <t>Kongo</t>
  </si>
  <si>
    <t>Kosta Rika</t>
  </si>
  <si>
    <t>Kroasia</t>
  </si>
  <si>
    <t>Kuba</t>
  </si>
  <si>
    <t>Siprus</t>
  </si>
  <si>
    <t>Republik Ceko</t>
  </si>
  <si>
    <t>Dominika</t>
  </si>
  <si>
    <t>Belanda</t>
  </si>
  <si>
    <t>Ekuador</t>
  </si>
  <si>
    <t>Mesir</t>
  </si>
  <si>
    <t>Uni Emirat Arab</t>
  </si>
  <si>
    <t>Inggris</t>
  </si>
  <si>
    <t>Filipina</t>
  </si>
  <si>
    <t>Finlandia</t>
  </si>
  <si>
    <t>Prancis</t>
  </si>
  <si>
    <t>Jerman</t>
  </si>
  <si>
    <t>Yunani</t>
  </si>
  <si>
    <t>Hongaria</t>
  </si>
  <si>
    <t>Islandia</t>
  </si>
  <si>
    <t>Irak</t>
  </si>
  <si>
    <t>Irlandia</t>
  </si>
  <si>
    <t>Italia</t>
  </si>
  <si>
    <t>Pantai Gading</t>
  </si>
  <si>
    <t>Jamaika</t>
  </si>
  <si>
    <t>Jepang</t>
  </si>
  <si>
    <t>Yordania</t>
  </si>
  <si>
    <t>Kazakstan</t>
  </si>
  <si>
    <t>Kirgizstan</t>
  </si>
  <si>
    <t>Lituania</t>
  </si>
  <si>
    <t>Luksemburg</t>
  </si>
  <si>
    <t>Makedonia</t>
  </si>
  <si>
    <t>Maladewa</t>
  </si>
  <si>
    <t>Meksiko</t>
  </si>
  <si>
    <t>Moldavia</t>
  </si>
  <si>
    <t>Monako</t>
  </si>
  <si>
    <t>Maroko</t>
  </si>
  <si>
    <t>Mozambik</t>
  </si>
  <si>
    <t>Selandia Baru</t>
  </si>
  <si>
    <t>Nikaragua</t>
  </si>
  <si>
    <t>Korea Utara</t>
  </si>
  <si>
    <t>Norwegia</t>
  </si>
  <si>
    <t>Papua Nugini</t>
  </si>
  <si>
    <t>Palestin</t>
  </si>
  <si>
    <t>Polandia</t>
  </si>
  <si>
    <t>Rumania</t>
  </si>
  <si>
    <t>Rusia</t>
  </si>
  <si>
    <t>Arab Saudi</t>
  </si>
  <si>
    <t>Skotlandia</t>
  </si>
  <si>
    <t>Singapura</t>
  </si>
  <si>
    <t>Slowakia</t>
  </si>
  <si>
    <t>Kepulauan Solomon</t>
  </si>
  <si>
    <t>Afrika Selatan</t>
  </si>
  <si>
    <t>Korea Selatan</t>
  </si>
  <si>
    <t>Spanyol</t>
  </si>
  <si>
    <t>Swedia</t>
  </si>
  <si>
    <t>Suriah</t>
  </si>
  <si>
    <t>Trinidad dan Tobago</t>
  </si>
  <si>
    <t>Turki</t>
  </si>
  <si>
    <t>Turkimenistan</t>
  </si>
  <si>
    <t>Ukraina</t>
  </si>
  <si>
    <t>Vatikan</t>
  </si>
  <si>
    <t>Samoa Barat</t>
  </si>
  <si>
    <t>Yaman</t>
  </si>
  <si>
    <t>WALI/KONTAK DARURAT</t>
  </si>
  <si>
    <t>Status Hubungan</t>
  </si>
  <si>
    <t>Hubungan</t>
  </si>
  <si>
    <t>Ayah</t>
  </si>
  <si>
    <t>Ibu</t>
  </si>
  <si>
    <t>Bibi</t>
  </si>
  <si>
    <t>Paman</t>
  </si>
  <si>
    <t>Saudara</t>
  </si>
  <si>
    <t>Anak</t>
  </si>
  <si>
    <t>Suami</t>
  </si>
  <si>
    <t>Istri</t>
  </si>
  <si>
    <t>Urut</t>
  </si>
  <si>
    <t>Kakak</t>
  </si>
  <si>
    <t>Adik</t>
  </si>
  <si>
    <t>Alamat Lengkap</t>
  </si>
  <si>
    <t>Klik di sini untuk melihat daftar program studi</t>
  </si>
  <si>
    <t>prodi</t>
  </si>
  <si>
    <t>jenjang</t>
  </si>
  <si>
    <t>Gender</t>
  </si>
  <si>
    <t>L</t>
  </si>
  <si>
    <t>P</t>
  </si>
  <si>
    <t>Kristen</t>
  </si>
  <si>
    <t>Budha</t>
  </si>
  <si>
    <t>Hindu</t>
  </si>
  <si>
    <t>Konghucu</t>
  </si>
  <si>
    <t>Khatolik</t>
  </si>
  <si>
    <t>Protestan</t>
  </si>
  <si>
    <t>Kode Program Studi</t>
  </si>
  <si>
    <t>Jenis Program</t>
  </si>
  <si>
    <t>Competition</t>
  </si>
  <si>
    <t>Conference</t>
  </si>
  <si>
    <t>KKN</t>
  </si>
  <si>
    <t>Language Assistant</t>
  </si>
  <si>
    <t>Performance</t>
  </si>
  <si>
    <t>Research Collaboration</t>
  </si>
  <si>
    <t>Workshop</t>
  </si>
  <si>
    <t>Jenis_Program</t>
  </si>
  <si>
    <t>Semester</t>
  </si>
  <si>
    <t>Ganjil</t>
  </si>
  <si>
    <t>Genap</t>
  </si>
  <si>
    <t>Tahun Akademik</t>
  </si>
  <si>
    <t>TA</t>
  </si>
  <si>
    <t>Tahun</t>
  </si>
  <si>
    <t>OUTBOUND STUDENT MOBILITY</t>
  </si>
  <si>
    <t>1.  Please fill up the form directly, don't print the form.</t>
  </si>
  <si>
    <t>2.  Send back the form in excel form, don't change the format</t>
  </si>
  <si>
    <t>B5531</t>
  </si>
  <si>
    <t>B5751</t>
  </si>
  <si>
    <t>Ilmu Hukum</t>
  </si>
  <si>
    <t>Law</t>
  </si>
  <si>
    <t>D0561</t>
  </si>
  <si>
    <t>S2</t>
  </si>
  <si>
    <t>Master</t>
  </si>
  <si>
    <t>D5361</t>
  </si>
  <si>
    <t>Faculty of Engineering and Industial Education</t>
  </si>
  <si>
    <t>E5161</t>
  </si>
  <si>
    <t>Mechanical Engineering</t>
  </si>
  <si>
    <t>E5651</t>
  </si>
  <si>
    <t>Teknologi Pangan</t>
  </si>
  <si>
    <t>Food Technology</t>
  </si>
  <si>
    <t>E5751</t>
  </si>
  <si>
    <t>Teknik Energi Terbarukan</t>
  </si>
  <si>
    <t>Renewable Energy Engineering</t>
  </si>
  <si>
    <t>E5851</t>
  </si>
  <si>
    <t>Teknik Kimia</t>
  </si>
  <si>
    <t>Chemical Enginering</t>
  </si>
  <si>
    <t>Physical Education, Health, and Recreation</t>
  </si>
  <si>
    <t>F5131</t>
  </si>
  <si>
    <t>G0661</t>
  </si>
  <si>
    <t>H5131</t>
  </si>
  <si>
    <t>J0661</t>
  </si>
  <si>
    <t>Entrepreneurship</t>
  </si>
  <si>
    <t>Digital Bussiness</t>
  </si>
  <si>
    <t>N5151</t>
  </si>
  <si>
    <t>Kedokteran</t>
  </si>
  <si>
    <t>FK</t>
  </si>
  <si>
    <t>Medicine</t>
  </si>
  <si>
    <t>Faculty of Medicine</t>
  </si>
  <si>
    <t>P0161</t>
  </si>
  <si>
    <t>P0171</t>
  </si>
  <si>
    <t>S3</t>
  </si>
  <si>
    <t>Doctorate</t>
  </si>
  <si>
    <t>P0261</t>
  </si>
  <si>
    <t>P0271</t>
  </si>
  <si>
    <t>P0361</t>
  </si>
  <si>
    <t>Pengembangan Kurikulum</t>
  </si>
  <si>
    <t>Curriculum Development</t>
  </si>
  <si>
    <t>P0371</t>
  </si>
  <si>
    <t>P0461</t>
  </si>
  <si>
    <t>Pendidikan Umum dan Karakter</t>
  </si>
  <si>
    <t>SPS</t>
  </si>
  <si>
    <t>General and Character Education</t>
  </si>
  <si>
    <t>School of Postgraduate Studies</t>
  </si>
  <si>
    <t>P0471</t>
  </si>
  <si>
    <t>P0561</t>
  </si>
  <si>
    <t>P0571</t>
  </si>
  <si>
    <t>P0661</t>
  </si>
  <si>
    <t>Pendidikan Bahasa Indonesia</t>
  </si>
  <si>
    <t>Indonesia Language Education</t>
  </si>
  <si>
    <t>P0671</t>
  </si>
  <si>
    <t>P0761</t>
  </si>
  <si>
    <t>P0771</t>
  </si>
  <si>
    <t>P0861</t>
  </si>
  <si>
    <t>P0961</t>
  </si>
  <si>
    <t>P1061</t>
  </si>
  <si>
    <t>Natural Science Education</t>
  </si>
  <si>
    <t>P1071</t>
  </si>
  <si>
    <t>P1161</t>
  </si>
  <si>
    <t>P1171</t>
  </si>
  <si>
    <t>P1261</t>
  </si>
  <si>
    <t>P1271</t>
  </si>
  <si>
    <t>P1361</t>
  </si>
  <si>
    <t>Pendidikan Olahraga</t>
  </si>
  <si>
    <t>P1371</t>
  </si>
  <si>
    <t>P1461</t>
  </si>
  <si>
    <t>Pendidikan Seni</t>
  </si>
  <si>
    <t>Arts Education</t>
  </si>
  <si>
    <t>P1471</t>
  </si>
  <si>
    <t>P1561</t>
  </si>
  <si>
    <t>P1571</t>
  </si>
  <si>
    <t>P1661</t>
  </si>
  <si>
    <t>Pendidikan Teknologi dan Kejuruan</t>
  </si>
  <si>
    <t>Vocational and Technology Education</t>
  </si>
  <si>
    <t>P1671</t>
  </si>
  <si>
    <t>P1761</t>
  </si>
  <si>
    <t>Pendidikan Kewarganegaraan</t>
  </si>
  <si>
    <t>Civic Education</t>
  </si>
  <si>
    <t>P1771</t>
  </si>
  <si>
    <t>P1861</t>
  </si>
  <si>
    <t>Pendidikan Dasar</t>
  </si>
  <si>
    <t>Elementary Education</t>
  </si>
  <si>
    <t>P1871</t>
  </si>
  <si>
    <t>P2061</t>
  </si>
  <si>
    <t>Pendidikan Bahasa dan Budaya Sunda</t>
  </si>
  <si>
    <t>Sundanese Language and Culture Education</t>
  </si>
  <si>
    <t>P2161</t>
  </si>
  <si>
    <t>P2171</t>
  </si>
  <si>
    <t>P2261</t>
  </si>
  <si>
    <t>P2271</t>
  </si>
  <si>
    <t>P2361</t>
  </si>
  <si>
    <t>P2371</t>
  </si>
  <si>
    <t>P2461</t>
  </si>
  <si>
    <t>P2661</t>
  </si>
  <si>
    <t>P2761</t>
  </si>
  <si>
    <t>P2861</t>
  </si>
  <si>
    <t>P2961</t>
  </si>
  <si>
    <t>Pendidikan Agama Islam</t>
  </si>
  <si>
    <t>Islam Religion Education</t>
  </si>
  <si>
    <t>P2971</t>
  </si>
  <si>
    <t>P3061</t>
  </si>
  <si>
    <t>Pendidikan Anak Usia Dini</t>
  </si>
  <si>
    <t>Early Childhood Education</t>
  </si>
  <si>
    <t>P3161</t>
  </si>
  <si>
    <t>Pedagogik</t>
  </si>
  <si>
    <t>Pedagogy</t>
  </si>
  <si>
    <t>P3261</t>
  </si>
  <si>
    <t>Psikologi Pendidikan</t>
  </si>
  <si>
    <t>Educational Psychology</t>
  </si>
  <si>
    <t>P3461</t>
  </si>
  <si>
    <t>P3581</t>
  </si>
  <si>
    <t>Pendidikan Profesi Guru</t>
  </si>
  <si>
    <t>Pr</t>
  </si>
  <si>
    <t>Profession</t>
  </si>
  <si>
    <t>Teacher Certification Program</t>
  </si>
  <si>
    <t>P3661</t>
  </si>
  <si>
    <t>Pendidikan Jasmani</t>
  </si>
  <si>
    <t>P3761</t>
  </si>
  <si>
    <t>Pendidikan Guru</t>
  </si>
  <si>
    <t>Teacher Education</t>
  </si>
  <si>
    <t>P5061</t>
  </si>
  <si>
    <t>Linguistik</t>
  </si>
  <si>
    <t>Linguistics</t>
  </si>
  <si>
    <t>P5071</t>
  </si>
  <si>
    <t>P5161</t>
  </si>
  <si>
    <t>P5171</t>
  </si>
  <si>
    <t>P5261</t>
  </si>
  <si>
    <t>Ilmu Akuntansi</t>
  </si>
  <si>
    <t>Accounting Science</t>
  </si>
  <si>
    <t>P5361</t>
  </si>
  <si>
    <t>Pariwisata</t>
  </si>
  <si>
    <t>Tourism</t>
  </si>
  <si>
    <t>P5461</t>
  </si>
  <si>
    <t>Manajemen Perkantoran</t>
  </si>
  <si>
    <t>Office Management</t>
  </si>
  <si>
    <t>P5561</t>
  </si>
  <si>
    <t>Pendidikan Bahasa Indonesia Bagi Penutur Asing</t>
  </si>
  <si>
    <t>Indonesian for Foreign Speakers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</si>
</sst>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164" formatCode="dd\ mmm\ yyyy"/>
    <numFmt numFmtId="165" formatCode="d\ mmmm\ yyyy"/>
  </numFmts>
  <fonts count="18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2"/>
      <color theme="1"/>
      <name val="Cambria"/>
      <family val="1"/>
    </font>
    <font>
      <b/>
      <sz val="9"/>
      <color indexed="81"/>
      <name val="Tahoma"/>
      <family val="2"/>
    </font>
    <font>
      <sz val="11"/>
      <color theme="1"/>
      <name val="Calibri"/>
      <family val="2"/>
      <charset val="1"/>
      <scheme val="minor"/>
    </font>
    <font>
      <u/>
      <sz val="11"/>
      <color theme="10"/>
      <name val="Calibri"/>
      <family val="2"/>
      <charset val="1"/>
      <scheme val="minor"/>
    </font>
    <font>
      <sz val="11"/>
      <color indexed="8"/>
      <name val="Calibri"/>
    </font>
    <font>
      <sz val="11"/>
      <color theme="1"/>
      <name val="Calibri Light"/>
      <family val="2"/>
      <scheme val="major"/>
    </font>
    <font>
      <b/>
      <sz val="11"/>
      <color rgb="FF003366"/>
      <name val="Arial"/>
      <family val="2"/>
    </font>
    <font>
      <sz val="8"/>
      <name val="Calibri"/>
      <family val="2"/>
      <charset val="1"/>
      <scheme val="minor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00B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 style="thin">
        <color theme="9"/>
      </right>
      <top style="thin">
        <color theme="9"/>
      </top>
      <bottom/>
      <diagonal/>
    </border>
  </borders>
  <cellStyleXfs count="7">
    <xf numFmtId="0" fontId="0" fillId="0" borderId="0"/>
    <xf numFmtId="0" fontId="8" fillId="0" borderId="0"/>
    <xf numFmtId="0" fontId="8" fillId="0" borderId="0"/>
    <xf numFmtId="41" fontId="12" fillId="0" borderId="0" applyFont="0" applyFill="0" applyBorder="0" applyAlignment="0" applyProtection="0"/>
    <xf numFmtId="0" fontId="8" fillId="0" borderId="0"/>
    <xf numFmtId="0" fontId="13" fillId="0" borderId="0" applyNumberFormat="0" applyFill="0" applyBorder="0" applyAlignment="0" applyProtection="0"/>
    <xf numFmtId="0" fontId="2" fillId="0" borderId="0"/>
  </cellStyleXfs>
  <cellXfs count="76">
    <xf numFmtId="0" fontId="0" fillId="0" borderId="0" xfId="0"/>
    <xf numFmtId="0" fontId="9" fillId="3" borderId="1" xfId="1" applyFont="1" applyFill="1" applyBorder="1" applyAlignment="1">
      <alignment horizontal="center" wrapText="1"/>
    </xf>
    <xf numFmtId="0" fontId="9" fillId="3" borderId="1" xfId="2" applyFont="1" applyFill="1" applyBorder="1" applyAlignment="1">
      <alignment horizontal="center"/>
    </xf>
    <xf numFmtId="0" fontId="4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right" vertical="center" indent="1"/>
    </xf>
    <xf numFmtId="0" fontId="0" fillId="0" borderId="0" xfId="0" applyAlignment="1">
      <alignment horizontal="center"/>
    </xf>
    <xf numFmtId="0" fontId="0" fillId="0" borderId="0" xfId="0" applyAlignment="1">
      <alignment horizontal="right" inden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right" vertical="center" wrapText="1" indent="1"/>
    </xf>
    <xf numFmtId="0" fontId="5" fillId="0" borderId="0" xfId="0" applyFont="1" applyAlignment="1">
      <alignment horizontal="right" vertical="center" wrapText="1" indent="1"/>
    </xf>
    <xf numFmtId="0" fontId="0" fillId="0" borderId="3" xfId="0" applyBorder="1"/>
    <xf numFmtId="164" fontId="0" fillId="0" borderId="0" xfId="0" applyNumberFormat="1"/>
    <xf numFmtId="0" fontId="9" fillId="0" borderId="2" xfId="1" applyFont="1" applyBorder="1" applyAlignment="1">
      <alignment shrinkToFit="1"/>
    </xf>
    <xf numFmtId="0" fontId="0" fillId="0" borderId="0" xfId="0" applyAlignment="1">
      <alignment shrinkToFit="1"/>
    </xf>
    <xf numFmtId="0" fontId="9" fillId="0" borderId="8" xfId="1" applyFont="1" applyBorder="1"/>
    <xf numFmtId="0" fontId="9" fillId="0" borderId="2" xfId="4" applyFont="1" applyBorder="1"/>
    <xf numFmtId="0" fontId="9" fillId="3" borderId="9" xfId="4" applyFont="1" applyFill="1" applyBorder="1" applyAlignment="1">
      <alignment horizontal="center"/>
    </xf>
    <xf numFmtId="0" fontId="0" fillId="0" borderId="0" xfId="3" applyNumberFormat="1" applyFont="1" applyAlignment="1">
      <alignment horizontal="left"/>
    </xf>
    <xf numFmtId="0" fontId="0" fillId="0" borderId="0" xfId="3" applyNumberFormat="1" applyFont="1" applyAlignment="1">
      <alignment horizontal="center"/>
    </xf>
    <xf numFmtId="0" fontId="0" fillId="0" borderId="0" xfId="3" applyNumberFormat="1" applyFont="1"/>
    <xf numFmtId="0" fontId="0" fillId="4" borderId="0" xfId="3" applyNumberFormat="1" applyFont="1" applyFill="1" applyAlignment="1" applyProtection="1">
      <alignment horizontal="left"/>
    </xf>
    <xf numFmtId="0" fontId="14" fillId="0" borderId="2" xfId="0" applyFont="1" applyBorder="1"/>
    <xf numFmtId="0" fontId="9" fillId="3" borderId="9" xfId="0" applyFont="1" applyFill="1" applyBorder="1" applyAlignment="1">
      <alignment horizontal="center"/>
    </xf>
    <xf numFmtId="0" fontId="15" fillId="0" borderId="0" xfId="0" applyFont="1" applyAlignment="1">
      <alignment vertical="center"/>
    </xf>
    <xf numFmtId="0" fontId="14" fillId="0" borderId="10" xfId="0" applyFont="1" applyBorder="1"/>
    <xf numFmtId="0" fontId="16" fillId="0" borderId="0" xfId="0" applyFont="1"/>
    <xf numFmtId="0" fontId="9" fillId="3" borderId="9" xfId="1" applyFont="1" applyFill="1" applyBorder="1" applyAlignment="1">
      <alignment horizontal="center" shrinkToFit="1"/>
    </xf>
    <xf numFmtId="0" fontId="9" fillId="0" borderId="10" xfId="1" applyFont="1" applyBorder="1" applyAlignment="1">
      <alignment shrinkToFit="1"/>
    </xf>
    <xf numFmtId="0" fontId="1" fillId="0" borderId="0" xfId="0" applyFont="1" applyAlignment="1">
      <alignment horizontal="right" vertical="center" indent="1"/>
    </xf>
    <xf numFmtId="0" fontId="9" fillId="0" borderId="2" xfId="1" applyFont="1" applyBorder="1" applyAlignment="1">
      <alignment wrapText="1"/>
    </xf>
    <xf numFmtId="0" fontId="9" fillId="3" borderId="9" xfId="1" applyFont="1" applyFill="1" applyBorder="1" applyAlignment="1">
      <alignment horizontal="center"/>
    </xf>
    <xf numFmtId="0" fontId="9" fillId="0" borderId="10" xfId="1" applyFont="1" applyBorder="1" applyAlignment="1">
      <alignment wrapText="1"/>
    </xf>
    <xf numFmtId="0" fontId="9" fillId="0" borderId="9" xfId="1" applyFont="1" applyBorder="1" applyAlignment="1">
      <alignment horizontal="center"/>
    </xf>
    <xf numFmtId="0" fontId="1" fillId="0" borderId="0" xfId="0" applyFont="1" applyAlignment="1">
      <alignment horizontal="right" vertical="center" wrapText="1" indent="1"/>
    </xf>
    <xf numFmtId="0" fontId="9" fillId="3" borderId="0" xfId="2" applyFont="1" applyFill="1" applyAlignment="1">
      <alignment horizontal="center"/>
    </xf>
    <xf numFmtId="0" fontId="9" fillId="0" borderId="0" xfId="2" applyFont="1"/>
    <xf numFmtId="0" fontId="9" fillId="0" borderId="0" xfId="2" applyFont="1" applyAlignment="1">
      <alignment wrapText="1"/>
    </xf>
    <xf numFmtId="1" fontId="0" fillId="0" borderId="0" xfId="0" applyNumberFormat="1"/>
    <xf numFmtId="0" fontId="5" fillId="0" borderId="0" xfId="0" applyFont="1" applyAlignment="1">
      <alignment horizontal="right" vertical="top" wrapText="1" indent="1"/>
    </xf>
    <xf numFmtId="0" fontId="5" fillId="0" borderId="0" xfId="0" applyFont="1" applyAlignment="1">
      <alignment horizontal="right" vertical="top" indent="1"/>
    </xf>
    <xf numFmtId="0" fontId="0" fillId="0" borderId="0" xfId="3" applyNumberFormat="1" applyFont="1" applyFill="1" applyBorder="1" applyAlignment="1">
      <alignment horizontal="left"/>
    </xf>
    <xf numFmtId="0" fontId="5" fillId="5" borderId="0" xfId="0" applyFont="1" applyFill="1" applyAlignment="1">
      <alignment horizontal="left" vertical="center"/>
    </xf>
    <xf numFmtId="0" fontId="5" fillId="5" borderId="0" xfId="0" applyFont="1" applyFill="1" applyAlignment="1">
      <alignment horizontal="left" vertical="top"/>
    </xf>
    <xf numFmtId="0" fontId="5" fillId="6" borderId="11" xfId="0" applyFont="1" applyFill="1" applyBorder="1" applyAlignment="1">
      <alignment horizontal="left" vertical="center"/>
    </xf>
    <xf numFmtId="0" fontId="5" fillId="7" borderId="11" xfId="0" applyFont="1" applyFill="1" applyBorder="1" applyAlignment="1">
      <alignment horizontal="left" vertical="center"/>
    </xf>
    <xf numFmtId="0" fontId="5" fillId="6" borderId="0" xfId="0" applyFont="1" applyFill="1" applyAlignment="1">
      <alignment horizontal="left" vertical="center" indent="1"/>
    </xf>
    <xf numFmtId="0" fontId="5" fillId="8" borderId="11" xfId="0" applyFont="1" applyFill="1" applyBorder="1" applyAlignment="1">
      <alignment horizontal="left" vertical="center"/>
    </xf>
    <xf numFmtId="0" fontId="0" fillId="8" borderId="0" xfId="3" applyNumberFormat="1" applyFont="1" applyFill="1" applyBorder="1" applyAlignment="1">
      <alignment horizontal="left"/>
    </xf>
    <xf numFmtId="0" fontId="9" fillId="3" borderId="0" xfId="1" applyFont="1" applyFill="1" applyAlignment="1">
      <alignment horizontal="center" wrapText="1"/>
    </xf>
    <xf numFmtId="49" fontId="0" fillId="0" borderId="4" xfId="0" applyNumberFormat="1" applyBorder="1" applyProtection="1">
      <protection locked="0"/>
    </xf>
    <xf numFmtId="0" fontId="5" fillId="0" borderId="4" xfId="0" applyFont="1" applyBorder="1" applyAlignment="1" applyProtection="1">
      <alignment vertical="center"/>
      <protection locked="0"/>
    </xf>
    <xf numFmtId="49" fontId="0" fillId="0" borderId="4" xfId="0" applyNumberFormat="1" applyBorder="1" applyAlignment="1" applyProtection="1">
      <alignment vertical="top" wrapText="1"/>
      <protection locked="0"/>
    </xf>
    <xf numFmtId="0" fontId="10" fillId="0" borderId="0" xfId="0" applyFont="1" applyAlignment="1">
      <alignment horizontal="center" vertical="center"/>
    </xf>
    <xf numFmtId="0" fontId="0" fillId="0" borderId="5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4" xfId="0" applyBorder="1" applyProtection="1">
      <protection locked="0"/>
    </xf>
    <xf numFmtId="0" fontId="6" fillId="2" borderId="0" xfId="0" applyFont="1" applyFill="1" applyAlignment="1">
      <alignment horizontal="left" vertical="center" indent="1"/>
    </xf>
    <xf numFmtId="165" fontId="5" fillId="0" borderId="5" xfId="0" applyNumberFormat="1" applyFont="1" applyBorder="1" applyAlignment="1" applyProtection="1">
      <alignment horizontal="left" vertical="center"/>
      <protection locked="0"/>
    </xf>
    <xf numFmtId="165" fontId="5" fillId="0" borderId="6" xfId="0" applyNumberFormat="1" applyFont="1" applyBorder="1" applyAlignment="1" applyProtection="1">
      <alignment horizontal="left" vertical="center"/>
      <protection locked="0"/>
    </xf>
    <xf numFmtId="165" fontId="5" fillId="0" borderId="7" xfId="0" applyNumberFormat="1" applyFont="1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left"/>
      <protection locked="0"/>
    </xf>
    <xf numFmtId="49" fontId="0" fillId="0" borderId="4" xfId="0" applyNumberFormat="1" applyBorder="1" applyAlignment="1" applyProtection="1">
      <alignment horizontal="left" vertical="top"/>
      <protection locked="0"/>
    </xf>
    <xf numFmtId="49" fontId="13" fillId="0" borderId="4" xfId="5" applyNumberFormat="1" applyBorder="1" applyAlignment="1" applyProtection="1">
      <alignment horizontal="left"/>
      <protection locked="0"/>
    </xf>
    <xf numFmtId="49" fontId="0" fillId="0" borderId="4" xfId="0" applyNumberFormat="1" applyBorder="1" applyAlignment="1" applyProtection="1">
      <alignment horizontal="left"/>
      <protection locked="0"/>
    </xf>
    <xf numFmtId="0" fontId="6" fillId="2" borderId="0" xfId="0" applyFont="1" applyFill="1" applyAlignment="1">
      <alignment horizontal="left" vertical="top" indent="1"/>
    </xf>
    <xf numFmtId="0" fontId="13" fillId="0" borderId="0" xfId="5" applyProtection="1">
      <protection locked="0"/>
    </xf>
    <xf numFmtId="0" fontId="3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0" fillId="0" borderId="4" xfId="0" applyBorder="1" applyAlignment="1">
      <alignment horizontal="left"/>
    </xf>
    <xf numFmtId="0" fontId="13" fillId="0" borderId="0" xfId="5" applyAlignment="1">
      <alignment horizontal="left"/>
    </xf>
    <xf numFmtId="0" fontId="9" fillId="0" borderId="2" xfId="0" applyFont="1" applyFill="1" applyBorder="1" applyAlignment="1"/>
  </cellXfs>
  <cellStyles count="7">
    <cellStyle name="Comma [0]" xfId="3" builtinId="6"/>
    <cellStyle name="Hyperlink" xfId="5" builtinId="8"/>
    <cellStyle name="Normal" xfId="0" builtinId="0"/>
    <cellStyle name="Normal 2" xfId="6" xr:uid="{070314A1-EBCC-4E8A-BD42-CEBF6DCBB8E2}"/>
    <cellStyle name="Normal_List" xfId="1" xr:uid="{00000000-0005-0000-0000-000003000000}"/>
    <cellStyle name="Normal_List_Siak" xfId="4" xr:uid="{00000000-0005-0000-0000-000004000000}"/>
    <cellStyle name="Normal_Sheet6" xfId="2" xr:uid="{00000000-0005-0000-0000-000005000000}"/>
  </cellStyles>
  <dxfs count="60"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top style="thin">
          <color indexed="22"/>
        </top>
      </border>
    </dxf>
    <dxf>
      <border outline="0">
        <bottom style="thin">
          <color indexed="8"/>
        </bottom>
      </border>
    </dxf>
    <dxf>
      <border outline="0">
        <top style="thin">
          <color indexed="8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solid">
          <fgColor indexed="0"/>
          <bgColor indexed="2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top style="thin">
          <color indexed="22"/>
        </top>
      </border>
    </dxf>
    <dxf>
      <border outline="0">
        <top style="thin">
          <color indexed="8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border outline="0"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fill>
        <patternFill patternType="solid">
          <fgColor indexed="0"/>
          <bgColor indexed="22"/>
        </patternFill>
      </fill>
      <alignment horizontal="center" vertical="bottom" textRotation="0" wrapText="0" indent="0" justifyLastLine="0" shrinkToFit="0" readingOrder="0"/>
    </dxf>
    <dxf>
      <border outline="0">
        <top style="thin">
          <color indexed="8"/>
        </top>
      </border>
    </dxf>
    <dxf>
      <border outline="0"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fill>
        <patternFill patternType="solid">
          <fgColor indexed="0"/>
          <bgColor indexed="22"/>
        </patternFill>
      </fill>
      <alignment horizontal="center" vertical="bottom" textRotation="0" wrapText="0" indent="0" justifyLastLine="0" shrinkToFit="0" readingOrder="0"/>
    </dxf>
    <dxf>
      <border outline="0">
        <top style="thin">
          <color indexed="8"/>
        </top>
      </border>
    </dxf>
    <dxf>
      <border outline="0"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fill>
        <patternFill patternType="solid">
          <fgColor indexed="0"/>
          <bgColor indexed="22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general" vertical="bottom" textRotation="0" wrapText="1" indent="0" justifyLastLine="0" shrinkToFit="0" readingOrder="0"/>
    </dxf>
    <dxf>
      <border outline="0">
        <top style="thin">
          <color indexed="22"/>
        </top>
      </border>
    </dxf>
    <dxf>
      <border outline="0">
        <top style="thin">
          <color indexed="8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general" vertical="bottom" textRotation="0" wrapText="1" indent="0" justifyLastLine="0" shrinkToFit="0" readingOrder="0"/>
    </dxf>
    <dxf>
      <border outline="0"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fill>
        <patternFill patternType="solid">
          <fgColor indexed="0"/>
          <bgColor indexed="22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border outline="0">
        <top style="thin">
          <color indexed="22"/>
        </top>
      </border>
    </dxf>
    <dxf>
      <border outline="0">
        <top style="thin">
          <color indexed="8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border outline="0"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general" vertical="bottom" textRotation="0" wrapText="0" indent="0" justifyLastLine="0" shrinkToFit="1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top style="thin">
          <color indexed="22"/>
        </top>
      </border>
    </dxf>
    <dxf>
      <border outline="0">
        <top style="thin">
          <color indexed="8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general" vertical="bottom" textRotation="0" wrapText="0" indent="0" justifyLastLine="0" shrinkToFit="1" readingOrder="0"/>
    </dxf>
    <dxf>
      <border outline="0"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fill>
        <patternFill patternType="solid">
          <fgColor indexed="0"/>
          <bgColor indexed="22"/>
        </patternFill>
      </fill>
      <alignment horizontal="center" vertical="bottom" textRotation="0" wrapText="0" indent="0" justifyLastLine="0" shrinkToFit="1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684145</xdr:colOff>
      <xdr:row>0</xdr:row>
      <xdr:rowOff>25263</xdr:rowOff>
    </xdr:from>
    <xdr:to>
      <xdr:col>18</xdr:col>
      <xdr:colOff>49698</xdr:colOff>
      <xdr:row>3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1983D286-AF1B-46CB-9E42-B4BCFCBD90D6}"/>
            </a:ext>
          </a:extLst>
        </xdr:cNvPr>
        <xdr:cNvSpPr txBox="1">
          <a:spLocks/>
        </xdr:cNvSpPr>
      </xdr:nvSpPr>
      <xdr:spPr>
        <a:xfrm>
          <a:off x="891210" y="25263"/>
          <a:ext cx="5163379" cy="612498"/>
        </a:xfrm>
        <a:prstGeom prst="rect">
          <a:avLst/>
        </a:prstGeom>
        <a:noFill/>
        <a:ln>
          <a:noFill/>
        </a:ln>
        <a:effectLst/>
      </xdr:spPr>
      <xdr:txBody>
        <a:bodyPr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 b="1">
              <a:effectLst/>
              <a:latin typeface="+mn-lt"/>
              <a:ea typeface="+mn-ea"/>
              <a:cs typeface="+mn-cs"/>
            </a:rPr>
            <a:t>UNIVERSITAS PENDIDIKAN INDONESIA</a:t>
          </a:r>
          <a:endParaRPr lang="id-ID" sz="1400">
            <a:effectLst/>
          </a:endParaRPr>
        </a:p>
        <a:p>
          <a:r>
            <a:rPr lang="en-US" sz="1400" b="1">
              <a:solidFill>
                <a:srgbClr val="00000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DIRECTORATE OF PARTNERSHIP AND INTERNATIONAL AFFAIRS</a:t>
          </a:r>
        </a:p>
      </xdr:txBody>
    </xdr:sp>
    <xdr:clientData/>
  </xdr:twoCellAnchor>
  <xdr:twoCellAnchor editAs="oneCell">
    <xdr:from>
      <xdr:col>1</xdr:col>
      <xdr:colOff>248064</xdr:colOff>
      <xdr:row>0</xdr:row>
      <xdr:rowOff>134923</xdr:rowOff>
    </xdr:from>
    <xdr:to>
      <xdr:col>1</xdr:col>
      <xdr:colOff>629477</xdr:colOff>
      <xdr:row>2</xdr:row>
      <xdr:rowOff>115957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7CC78E-6E82-4058-8DD8-2B1BFBB2F48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129" y="134923"/>
          <a:ext cx="381413" cy="36203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CD5ADC3-B156-4D00-87A3-02D3141EF3D7}" name="Table2" displayName="Table2" ref="Q1:Q8" totalsRowShown="0" headerRowDxfId="59" dataDxfId="57" headerRowBorderDxfId="58" tableBorderDxfId="56" totalsRowBorderDxfId="55">
  <autoFilter ref="Q1:Q8" xr:uid="{1CD5ADC3-B156-4D00-87A3-02D3141EF3D7}"/>
  <sortState xmlns:xlrd2="http://schemas.microsoft.com/office/spreadsheetml/2017/richdata2" ref="Q2:Q26">
    <sortCondition ref="Q1:Q26"/>
  </sortState>
  <tableColumns count="1">
    <tableColumn id="1" xr3:uid="{008AA97F-678A-466A-B839-BCB9EE4B421A}" name="Religion" dataDxfId="54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2F2423C-EEDF-437B-B584-1D122F3DBEB7}" name="List_Negara" displayName="List_Negara" ref="C1:C181" totalsRowShown="0" headerRowDxfId="53" dataDxfId="51" headerRowBorderDxfId="52" tableBorderDxfId="50" totalsRowBorderDxfId="49">
  <autoFilter ref="C1:C181" xr:uid="{22F2423C-EEDF-437B-B584-1D122F3DBEB7}"/>
  <sortState xmlns:xlrd2="http://schemas.microsoft.com/office/spreadsheetml/2017/richdata2" ref="C2:C181">
    <sortCondition ref="C1:C181"/>
  </sortState>
  <tableColumns count="1">
    <tableColumn id="1" xr3:uid="{FE653839-917C-40EA-A487-CED30296EEE8}" name="Negara" dataDxfId="4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EB95E58-E4A3-4A49-A3E6-491CDE7D5E57}" name="Tbl_Hubungan" displayName="Tbl_Hubungan" ref="G1:H11" totalsRowShown="0" headerRowDxfId="47" dataDxfId="45" headerRowBorderDxfId="46" tableBorderDxfId="44" totalsRowBorderDxfId="43">
  <autoFilter ref="G1:H11" xr:uid="{1EB95E58-E4A3-4A49-A3E6-491CDE7D5E57}"/>
  <sortState xmlns:xlrd2="http://schemas.microsoft.com/office/spreadsheetml/2017/richdata2" ref="G2:H11">
    <sortCondition ref="H1:H11"/>
  </sortState>
  <tableColumns count="2">
    <tableColumn id="1" xr3:uid="{EBAD9E31-8754-4C21-97C7-5B755C27310F}" name="Hubungan" dataDxfId="42"/>
    <tableColumn id="3" xr3:uid="{95047C48-2C4A-49C7-AC5C-9F1D41EEAFBF}" name="Urut" dataDxfId="41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74DDCCB-ABC4-46CC-8B24-1C422E1461A6}" name="Tbl_Gender" displayName="Tbl_Gender" ref="A1:A3" totalsRowShown="0" headerRowDxfId="40" headerRowBorderDxfId="39" tableBorderDxfId="38">
  <autoFilter ref="A1:A3" xr:uid="{874DDCCB-ABC4-46CC-8B24-1C422E1461A6}"/>
  <tableColumns count="1">
    <tableColumn id="1" xr3:uid="{F3221C6D-8746-4F1B-B761-1FEE04F971E1}" name="Gender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5C00099-CFC3-4720-8330-90DEB9CF31D6}" name="Tbl_StatusKawin" displayName="Tbl_StatusKawin" ref="E1:E3" totalsRowShown="0" headerRowDxfId="37" headerRowBorderDxfId="36" tableBorderDxfId="35">
  <autoFilter ref="E1:E3" xr:uid="{95C00099-CFC3-4720-8330-90DEB9CF31D6}"/>
  <tableColumns count="1">
    <tableColumn id="1" xr3:uid="{C2560960-415E-454D-91B0-0AC9AC19468D}" name="Status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4B8F5564-6898-42C6-AFBB-1FA59CD8777F}" name="Tbl_Jenis_Program" displayName="Tbl_Jenis_Program" ref="J1:J13" totalsRowShown="0" headerRowDxfId="34" dataDxfId="32" headerRowBorderDxfId="33" tableBorderDxfId="31" totalsRowBorderDxfId="30" headerRowCellStyle="Normal_List" dataCellStyle="Normal_List">
  <autoFilter ref="J1:J13" xr:uid="{4B8F5564-6898-42C6-AFBB-1FA59CD8777F}"/>
  <sortState xmlns:xlrd2="http://schemas.microsoft.com/office/spreadsheetml/2017/richdata2" ref="J2:J13">
    <sortCondition ref="J1:J13"/>
  </sortState>
  <tableColumns count="1">
    <tableColumn id="1" xr3:uid="{647619AB-98D2-42BB-9313-253993BD5B78}" name="Jenis_Program" dataDxfId="29" dataCellStyle="Normal_List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_Prodi" displayName="Tbl_Prodi" ref="B3:H180" totalsRowShown="0" headerRowDxfId="28" dataDxfId="27" headerRowBorderDxfId="25" tableBorderDxfId="26" totalsRowBorderDxfId="24">
  <autoFilter ref="B3:H180" xr:uid="{00000000-0009-0000-0100-000001000000}"/>
  <sortState xmlns:xlrd2="http://schemas.microsoft.com/office/spreadsheetml/2017/richdata2" ref="B4:H180">
    <sortCondition ref="B3:B180"/>
  </sortState>
  <tableColumns count="7">
    <tableColumn id="1" xr3:uid="{00000000-0010-0000-0000-000001000000}" name="code" dataDxfId="23"/>
    <tableColumn id="6" xr3:uid="{00000000-0010-0000-0000-000006000000}" name="degree" dataDxfId="22" dataCellStyle="Normal_List_Siak"/>
    <tableColumn id="7" xr3:uid="{00000000-0010-0000-0000-000007000000}" name="studyprogram" dataDxfId="21" dataCellStyle="Normal_List_Siak"/>
    <tableColumn id="8" xr3:uid="{00000000-0010-0000-0000-000008000000}" name="faculty" dataDxfId="20" dataCellStyle="Normal_List_Siak"/>
    <tableColumn id="2" xr3:uid="{1D09D709-7CC0-4C12-B369-99DB849DEF11}" name="prodi" dataDxfId="19" dataCellStyle="Normal_List_Siak"/>
    <tableColumn id="3" xr3:uid="{7433AF80-6F4D-4820-96F0-53A5040EEC63}" name="jenjang" dataDxfId="18" dataCellStyle="Normal_List_Siak"/>
    <tableColumn id="4" xr3:uid="{F5E7EA84-EFDB-425D-A302-A4FC428DEE8E}" name="fak" dataDxfId="17" dataCellStyle="Normal_List_Siak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82"/>
  <sheetViews>
    <sheetView workbookViewId="0">
      <selection activeCell="Q19" sqref="Q19"/>
    </sheetView>
  </sheetViews>
  <sheetFormatPr defaultRowHeight="15" x14ac:dyDescent="0.25"/>
  <cols>
    <col min="1" max="1" width="12" customWidth="1"/>
    <col min="2" max="2" width="2.85546875" customWidth="1"/>
    <col min="3" max="3" width="23.42578125" customWidth="1"/>
    <col min="4" max="4" width="2" customWidth="1"/>
    <col min="5" max="5" width="17" customWidth="1"/>
    <col min="6" max="6" width="2.28515625" customWidth="1"/>
    <col min="7" max="7" width="19.140625" customWidth="1"/>
    <col min="8" max="8" width="6.85546875" customWidth="1"/>
    <col min="9" max="9" width="9.140625" customWidth="1"/>
    <col min="10" max="10" width="29.28515625" style="17" customWidth="1"/>
    <col min="11" max="11" width="3.42578125" customWidth="1"/>
    <col min="13" max="13" width="2.140625" customWidth="1"/>
    <col min="14" max="15" width="11.5703125" customWidth="1"/>
    <col min="16" max="16" width="2.42578125" customWidth="1"/>
    <col min="17" max="17" width="21.42578125" customWidth="1"/>
    <col min="18" max="18" width="4.85546875" customWidth="1"/>
  </cols>
  <sheetData>
    <row r="1" spans="1:17" x14ac:dyDescent="0.25">
      <c r="A1" s="34" t="s">
        <v>554</v>
      </c>
      <c r="C1" s="36" t="s">
        <v>458</v>
      </c>
      <c r="E1" s="34" t="s">
        <v>8</v>
      </c>
      <c r="G1" s="38" t="s">
        <v>538</v>
      </c>
      <c r="H1" s="38" t="s">
        <v>547</v>
      </c>
      <c r="J1" s="34" t="s">
        <v>572</v>
      </c>
      <c r="L1" s="2" t="s">
        <v>573</v>
      </c>
      <c r="N1" s="1" t="s">
        <v>578</v>
      </c>
      <c r="O1" s="52" t="s">
        <v>577</v>
      </c>
      <c r="Q1" s="30" t="s">
        <v>0</v>
      </c>
    </row>
    <row r="2" spans="1:17" x14ac:dyDescent="0.25">
      <c r="A2" t="s">
        <v>555</v>
      </c>
      <c r="C2" s="33" t="s">
        <v>9</v>
      </c>
      <c r="E2" t="s">
        <v>437</v>
      </c>
      <c r="G2" s="40" t="s">
        <v>539</v>
      </c>
      <c r="H2" s="40">
        <v>1</v>
      </c>
      <c r="J2" s="33" t="s">
        <v>565</v>
      </c>
      <c r="L2" t="s">
        <v>574</v>
      </c>
      <c r="N2">
        <v>2023</v>
      </c>
      <c r="O2" t="str">
        <f>CONCATENATE(N2,"/",N2+1)</f>
        <v>2023/2024</v>
      </c>
      <c r="Q2" s="16" t="s">
        <v>558</v>
      </c>
    </row>
    <row r="3" spans="1:17" x14ac:dyDescent="0.25">
      <c r="A3" t="s">
        <v>556</v>
      </c>
      <c r="C3" s="33" t="s">
        <v>524</v>
      </c>
      <c r="E3" t="s">
        <v>438</v>
      </c>
      <c r="G3" s="40" t="s">
        <v>540</v>
      </c>
      <c r="H3" s="40">
        <v>2</v>
      </c>
      <c r="J3" s="33" t="s">
        <v>566</v>
      </c>
      <c r="L3" t="s">
        <v>575</v>
      </c>
      <c r="N3">
        <v>2024</v>
      </c>
      <c r="O3" t="str">
        <f t="shared" ref="O3:O31" si="0">CONCATENATE(N3,"/",N3+1)</f>
        <v>2024/2025</v>
      </c>
      <c r="Q3" s="16" t="s">
        <v>559</v>
      </c>
    </row>
    <row r="4" spans="1:17" x14ac:dyDescent="0.25">
      <c r="C4" s="33" t="s">
        <v>10</v>
      </c>
      <c r="G4" s="40" t="s">
        <v>542</v>
      </c>
      <c r="H4" s="40">
        <v>3</v>
      </c>
      <c r="J4" s="33" t="s">
        <v>117</v>
      </c>
      <c r="N4">
        <v>2025</v>
      </c>
      <c r="O4" t="str">
        <f t="shared" si="0"/>
        <v>2025/2026</v>
      </c>
      <c r="Q4" s="16" t="s">
        <v>119</v>
      </c>
    </row>
    <row r="5" spans="1:17" x14ac:dyDescent="0.25">
      <c r="C5" s="33" t="s">
        <v>11</v>
      </c>
      <c r="G5" s="40" t="s">
        <v>541</v>
      </c>
      <c r="H5" s="40">
        <v>4</v>
      </c>
      <c r="J5" s="33" t="s">
        <v>118</v>
      </c>
      <c r="N5">
        <v>2026</v>
      </c>
      <c r="O5" t="str">
        <f t="shared" si="0"/>
        <v>2026/2027</v>
      </c>
      <c r="Q5" s="16" t="s">
        <v>561</v>
      </c>
    </row>
    <row r="6" spans="1:17" x14ac:dyDescent="0.25">
      <c r="C6" s="33" t="s">
        <v>461</v>
      </c>
      <c r="G6" s="40" t="s">
        <v>545</v>
      </c>
      <c r="H6" s="40">
        <v>5</v>
      </c>
      <c r="J6" s="33" t="s">
        <v>567</v>
      </c>
      <c r="N6">
        <v>2027</v>
      </c>
      <c r="O6" t="str">
        <f t="shared" si="0"/>
        <v>2027/2028</v>
      </c>
      <c r="Q6" s="16" t="s">
        <v>560</v>
      </c>
    </row>
    <row r="7" spans="1:17" x14ac:dyDescent="0.25">
      <c r="C7" s="33" t="s">
        <v>12</v>
      </c>
      <c r="G7" s="40" t="s">
        <v>546</v>
      </c>
      <c r="H7" s="40">
        <v>6</v>
      </c>
      <c r="J7" s="33" t="s">
        <v>568</v>
      </c>
      <c r="N7">
        <v>2028</v>
      </c>
      <c r="O7" t="str">
        <f t="shared" si="0"/>
        <v>2028/2029</v>
      </c>
      <c r="Q7" s="16" t="s">
        <v>557</v>
      </c>
    </row>
    <row r="8" spans="1:17" x14ac:dyDescent="0.25">
      <c r="C8" s="33" t="s">
        <v>13</v>
      </c>
      <c r="G8" s="40" t="s">
        <v>548</v>
      </c>
      <c r="H8" s="40">
        <v>7</v>
      </c>
      <c r="J8" s="33" t="s">
        <v>569</v>
      </c>
      <c r="N8">
        <v>2029</v>
      </c>
      <c r="O8" t="str">
        <f t="shared" si="0"/>
        <v>2029/2030</v>
      </c>
      <c r="Q8" s="16" t="s">
        <v>562</v>
      </c>
    </row>
    <row r="9" spans="1:17" x14ac:dyDescent="0.25">
      <c r="C9" s="33" t="s">
        <v>519</v>
      </c>
      <c r="G9" s="40" t="s">
        <v>549</v>
      </c>
      <c r="H9" s="40">
        <v>8</v>
      </c>
      <c r="J9" s="33" t="s">
        <v>570</v>
      </c>
      <c r="N9">
        <v>2030</v>
      </c>
      <c r="O9" t="str">
        <f t="shared" si="0"/>
        <v>2030/2031</v>
      </c>
      <c r="Q9" s="16"/>
    </row>
    <row r="10" spans="1:17" x14ac:dyDescent="0.25">
      <c r="C10" s="33" t="s">
        <v>14</v>
      </c>
      <c r="G10" s="40" t="s">
        <v>544</v>
      </c>
      <c r="H10" s="40">
        <v>9</v>
      </c>
      <c r="J10" s="33" t="s">
        <v>115</v>
      </c>
      <c r="N10">
        <v>2031</v>
      </c>
      <c r="O10" t="str">
        <f t="shared" si="0"/>
        <v>2031/2032</v>
      </c>
      <c r="Q10" s="16"/>
    </row>
    <row r="11" spans="1:17" x14ac:dyDescent="0.25">
      <c r="C11" s="33" t="s">
        <v>15</v>
      </c>
      <c r="G11" s="40" t="s">
        <v>543</v>
      </c>
      <c r="H11" s="40">
        <v>10</v>
      </c>
      <c r="J11" s="33" t="s">
        <v>114</v>
      </c>
      <c r="N11">
        <v>2032</v>
      </c>
      <c r="O11" t="str">
        <f t="shared" si="0"/>
        <v>2032/2033</v>
      </c>
      <c r="Q11" s="16"/>
    </row>
    <row r="12" spans="1:17" x14ac:dyDescent="0.25">
      <c r="C12" s="33" t="s">
        <v>16</v>
      </c>
      <c r="G12" s="39"/>
      <c r="H12" s="39"/>
      <c r="J12" s="33" t="s">
        <v>571</v>
      </c>
      <c r="N12">
        <v>2033</v>
      </c>
      <c r="O12" t="str">
        <f t="shared" si="0"/>
        <v>2033/2034</v>
      </c>
      <c r="Q12" s="16"/>
    </row>
    <row r="13" spans="1:17" x14ac:dyDescent="0.25">
      <c r="C13" s="33" t="s">
        <v>17</v>
      </c>
      <c r="G13" s="39"/>
      <c r="H13" s="39"/>
      <c r="J13" s="35"/>
      <c r="N13">
        <v>2034</v>
      </c>
      <c r="O13" t="str">
        <f t="shared" si="0"/>
        <v>2034/2035</v>
      </c>
      <c r="Q13" s="16"/>
    </row>
    <row r="14" spans="1:17" x14ac:dyDescent="0.25">
      <c r="C14" s="33" t="s">
        <v>18</v>
      </c>
      <c r="G14" s="39"/>
      <c r="H14" s="39"/>
      <c r="N14">
        <v>2035</v>
      </c>
      <c r="O14" t="str">
        <f t="shared" si="0"/>
        <v>2035/2036</v>
      </c>
      <c r="Q14" s="16"/>
    </row>
    <row r="15" spans="1:17" x14ac:dyDescent="0.25">
      <c r="C15" s="33" t="s">
        <v>462</v>
      </c>
      <c r="G15" s="39"/>
      <c r="H15" s="39"/>
      <c r="N15">
        <v>2036</v>
      </c>
      <c r="O15" t="str">
        <f t="shared" si="0"/>
        <v>2036/2037</v>
      </c>
      <c r="Q15" s="16"/>
    </row>
    <row r="16" spans="1:17" x14ac:dyDescent="0.25">
      <c r="C16" s="33" t="s">
        <v>19</v>
      </c>
      <c r="N16">
        <v>2037</v>
      </c>
      <c r="O16" t="str">
        <f t="shared" si="0"/>
        <v>2037/2038</v>
      </c>
      <c r="Q16" s="16"/>
    </row>
    <row r="17" spans="3:17" x14ac:dyDescent="0.25">
      <c r="C17" s="33" t="s">
        <v>20</v>
      </c>
      <c r="N17">
        <v>2038</v>
      </c>
      <c r="O17" t="str">
        <f t="shared" si="0"/>
        <v>2038/2039</v>
      </c>
      <c r="Q17" s="16"/>
    </row>
    <row r="18" spans="3:17" x14ac:dyDescent="0.25">
      <c r="C18" s="33" t="s">
        <v>21</v>
      </c>
      <c r="N18">
        <v>2039</v>
      </c>
      <c r="O18" t="str">
        <f t="shared" si="0"/>
        <v>2039/2040</v>
      </c>
      <c r="Q18" s="16"/>
    </row>
    <row r="19" spans="3:17" x14ac:dyDescent="0.25">
      <c r="C19" s="33" t="s">
        <v>480</v>
      </c>
      <c r="G19" s="41"/>
      <c r="N19">
        <v>2040</v>
      </c>
      <c r="O19" t="str">
        <f t="shared" si="0"/>
        <v>2040/2041</v>
      </c>
      <c r="Q19" s="16"/>
    </row>
    <row r="20" spans="3:17" x14ac:dyDescent="0.25">
      <c r="C20" s="33" t="s">
        <v>22</v>
      </c>
      <c r="N20">
        <v>2041</v>
      </c>
      <c r="O20" t="str">
        <f t="shared" si="0"/>
        <v>2041/2042</v>
      </c>
      <c r="Q20" s="16"/>
    </row>
    <row r="21" spans="3:17" x14ac:dyDescent="0.25">
      <c r="C21" s="33" t="s">
        <v>463</v>
      </c>
      <c r="N21">
        <v>2042</v>
      </c>
      <c r="O21" t="str">
        <f t="shared" si="0"/>
        <v>2042/2043</v>
      </c>
      <c r="Q21" s="16"/>
    </row>
    <row r="22" spans="3:17" x14ac:dyDescent="0.25">
      <c r="C22" s="33" t="s">
        <v>23</v>
      </c>
      <c r="N22">
        <v>2043</v>
      </c>
      <c r="O22" t="str">
        <f t="shared" si="0"/>
        <v>2043/2044</v>
      </c>
      <c r="Q22" s="16"/>
    </row>
    <row r="23" spans="3:17" x14ac:dyDescent="0.25">
      <c r="C23" s="33" t="s">
        <v>24</v>
      </c>
      <c r="N23">
        <v>2044</v>
      </c>
      <c r="O23" t="str">
        <f t="shared" si="0"/>
        <v>2044/2045</v>
      </c>
      <c r="Q23" s="16"/>
    </row>
    <row r="24" spans="3:17" x14ac:dyDescent="0.25">
      <c r="C24" s="33" t="s">
        <v>25</v>
      </c>
      <c r="N24">
        <v>2045</v>
      </c>
      <c r="O24" t="str">
        <f t="shared" si="0"/>
        <v>2045/2046</v>
      </c>
      <c r="Q24" s="16"/>
    </row>
    <row r="25" spans="3:17" x14ac:dyDescent="0.25">
      <c r="C25" s="33" t="s">
        <v>26</v>
      </c>
      <c r="N25">
        <v>2046</v>
      </c>
      <c r="O25" t="str">
        <f t="shared" si="0"/>
        <v>2046/2047</v>
      </c>
      <c r="Q25" s="16"/>
    </row>
    <row r="26" spans="3:17" x14ac:dyDescent="0.25">
      <c r="C26" s="33" t="s">
        <v>27</v>
      </c>
      <c r="N26">
        <v>2047</v>
      </c>
      <c r="O26" t="str">
        <f t="shared" si="0"/>
        <v>2047/2048</v>
      </c>
      <c r="Q26" s="31"/>
    </row>
    <row r="27" spans="3:17" x14ac:dyDescent="0.25">
      <c r="C27" s="33" t="s">
        <v>28</v>
      </c>
      <c r="N27">
        <v>2048</v>
      </c>
      <c r="O27" t="str">
        <f t="shared" si="0"/>
        <v>2048/2049</v>
      </c>
    </row>
    <row r="28" spans="3:17" x14ac:dyDescent="0.25">
      <c r="C28" s="33" t="s">
        <v>464</v>
      </c>
      <c r="N28">
        <v>2049</v>
      </c>
      <c r="O28" t="str">
        <f t="shared" si="0"/>
        <v>2049/2050</v>
      </c>
    </row>
    <row r="29" spans="3:17" x14ac:dyDescent="0.25">
      <c r="C29" s="33" t="s">
        <v>3</v>
      </c>
      <c r="N29">
        <v>2050</v>
      </c>
      <c r="O29" t="str">
        <f t="shared" si="0"/>
        <v>2050/2051</v>
      </c>
    </row>
    <row r="30" spans="3:17" x14ac:dyDescent="0.25">
      <c r="C30" s="33" t="s">
        <v>29</v>
      </c>
      <c r="N30">
        <v>2051</v>
      </c>
      <c r="O30" t="str">
        <f t="shared" si="0"/>
        <v>2051/2052</v>
      </c>
    </row>
    <row r="31" spans="3:17" x14ac:dyDescent="0.25">
      <c r="C31" s="33" t="s">
        <v>465</v>
      </c>
      <c r="N31">
        <v>2052</v>
      </c>
      <c r="O31" t="str">
        <f t="shared" si="0"/>
        <v>2052/2053</v>
      </c>
    </row>
    <row r="32" spans="3:17" x14ac:dyDescent="0.25">
      <c r="C32" s="33" t="s">
        <v>31</v>
      </c>
    </row>
    <row r="33" spans="3:3" x14ac:dyDescent="0.25">
      <c r="C33" s="33" t="s">
        <v>469</v>
      </c>
    </row>
    <row r="34" spans="3:3" x14ac:dyDescent="0.25">
      <c r="C34" s="33" t="s">
        <v>32</v>
      </c>
    </row>
    <row r="35" spans="3:3" x14ac:dyDescent="0.25">
      <c r="C35" s="33" t="s">
        <v>470</v>
      </c>
    </row>
    <row r="36" spans="3:3" x14ac:dyDescent="0.25">
      <c r="C36" s="33" t="s">
        <v>471</v>
      </c>
    </row>
    <row r="37" spans="3:3" x14ac:dyDescent="0.25">
      <c r="C37" s="33" t="s">
        <v>33</v>
      </c>
    </row>
    <row r="38" spans="3:3" x14ac:dyDescent="0.25">
      <c r="C38" s="33" t="s">
        <v>34</v>
      </c>
    </row>
    <row r="39" spans="3:3" x14ac:dyDescent="0.25">
      <c r="C39" s="33" t="s">
        <v>479</v>
      </c>
    </row>
    <row r="40" spans="3:3" x14ac:dyDescent="0.25">
      <c r="C40" s="33" t="s">
        <v>481</v>
      </c>
    </row>
    <row r="41" spans="3:3" x14ac:dyDescent="0.25">
      <c r="C41" s="33" t="s">
        <v>79</v>
      </c>
    </row>
    <row r="42" spans="3:3" x14ac:dyDescent="0.25">
      <c r="C42" s="33" t="s">
        <v>35</v>
      </c>
    </row>
    <row r="43" spans="3:3" x14ac:dyDescent="0.25">
      <c r="C43" s="33" t="s">
        <v>36</v>
      </c>
    </row>
    <row r="44" spans="3:3" x14ac:dyDescent="0.25">
      <c r="C44" s="33" t="s">
        <v>37</v>
      </c>
    </row>
    <row r="45" spans="3:3" x14ac:dyDescent="0.25">
      <c r="C45" s="33" t="s">
        <v>38</v>
      </c>
    </row>
    <row r="46" spans="3:3" x14ac:dyDescent="0.25">
      <c r="C46" s="33" t="s">
        <v>485</v>
      </c>
    </row>
    <row r="47" spans="3:3" x14ac:dyDescent="0.25">
      <c r="C47" s="33" t="s">
        <v>486</v>
      </c>
    </row>
    <row r="48" spans="3:3" x14ac:dyDescent="0.25">
      <c r="C48" s="33" t="s">
        <v>39</v>
      </c>
    </row>
    <row r="49" spans="3:3" x14ac:dyDescent="0.25">
      <c r="C49" s="33" t="s">
        <v>40</v>
      </c>
    </row>
    <row r="50" spans="3:3" x14ac:dyDescent="0.25">
      <c r="C50" s="33" t="s">
        <v>41</v>
      </c>
    </row>
    <row r="51" spans="3:3" x14ac:dyDescent="0.25">
      <c r="C51" s="33" t="s">
        <v>42</v>
      </c>
    </row>
    <row r="52" spans="3:3" x14ac:dyDescent="0.25">
      <c r="C52" s="33" t="s">
        <v>43</v>
      </c>
    </row>
    <row r="53" spans="3:3" x14ac:dyDescent="0.25">
      <c r="C53" s="33" t="s">
        <v>44</v>
      </c>
    </row>
    <row r="54" spans="3:3" x14ac:dyDescent="0.25">
      <c r="C54" s="33" t="s">
        <v>45</v>
      </c>
    </row>
    <row r="55" spans="3:3" x14ac:dyDescent="0.25">
      <c r="C55" s="33" t="s">
        <v>46</v>
      </c>
    </row>
    <row r="56" spans="3:3" x14ac:dyDescent="0.25">
      <c r="C56" s="33" t="s">
        <v>47</v>
      </c>
    </row>
    <row r="57" spans="3:3" x14ac:dyDescent="0.25">
      <c r="C57" s="33" t="s">
        <v>48</v>
      </c>
    </row>
    <row r="58" spans="3:3" x14ac:dyDescent="0.25">
      <c r="C58" s="33" t="s">
        <v>4</v>
      </c>
    </row>
    <row r="59" spans="3:3" x14ac:dyDescent="0.25">
      <c r="C59" s="33" t="s">
        <v>490</v>
      </c>
    </row>
    <row r="60" spans="3:3" x14ac:dyDescent="0.25">
      <c r="C60" s="33" t="s">
        <v>49</v>
      </c>
    </row>
    <row r="61" spans="3:3" x14ac:dyDescent="0.25">
      <c r="C61" s="33" t="s">
        <v>50</v>
      </c>
    </row>
    <row r="62" spans="3:3" x14ac:dyDescent="0.25">
      <c r="C62" s="33" t="s">
        <v>484</v>
      </c>
    </row>
    <row r="63" spans="3:3" x14ac:dyDescent="0.25">
      <c r="C63" s="33" t="s">
        <v>492</v>
      </c>
    </row>
    <row r="64" spans="3:3" x14ac:dyDescent="0.25">
      <c r="C64" s="33" t="s">
        <v>51</v>
      </c>
    </row>
    <row r="65" spans="3:3" x14ac:dyDescent="0.25">
      <c r="C65" s="33" t="s">
        <v>493</v>
      </c>
    </row>
    <row r="66" spans="3:3" x14ac:dyDescent="0.25">
      <c r="C66" s="33" t="s">
        <v>491</v>
      </c>
    </row>
    <row r="67" spans="3:3" x14ac:dyDescent="0.25">
      <c r="C67" s="33" t="s">
        <v>494</v>
      </c>
    </row>
    <row r="68" spans="3:3" x14ac:dyDescent="0.25">
      <c r="C68" s="33" t="s">
        <v>496</v>
      </c>
    </row>
    <row r="69" spans="3:3" x14ac:dyDescent="0.25">
      <c r="C69" s="33" t="s">
        <v>497</v>
      </c>
    </row>
    <row r="70" spans="3:3" x14ac:dyDescent="0.25">
      <c r="C70" s="33" t="s">
        <v>488</v>
      </c>
    </row>
    <row r="71" spans="3:3" x14ac:dyDescent="0.25">
      <c r="C71" s="33" t="s">
        <v>466</v>
      </c>
    </row>
    <row r="72" spans="3:3" x14ac:dyDescent="0.25">
      <c r="C72" s="33" t="s">
        <v>467</v>
      </c>
    </row>
    <row r="73" spans="3:3" x14ac:dyDescent="0.25">
      <c r="C73" s="33" t="s">
        <v>468</v>
      </c>
    </row>
    <row r="74" spans="3:3" x14ac:dyDescent="0.25">
      <c r="C74" s="33" t="s">
        <v>499</v>
      </c>
    </row>
    <row r="75" spans="3:3" x14ac:dyDescent="0.25">
      <c r="C75" s="33" t="s">
        <v>52</v>
      </c>
    </row>
    <row r="76" spans="3:3" x14ac:dyDescent="0.25">
      <c r="C76" s="33" t="s">
        <v>523</v>
      </c>
    </row>
    <row r="77" spans="3:3" x14ac:dyDescent="0.25">
      <c r="C77" s="33" t="s">
        <v>500</v>
      </c>
    </row>
    <row r="78" spans="3:3" x14ac:dyDescent="0.25">
      <c r="C78" s="33" t="s">
        <v>472</v>
      </c>
    </row>
    <row r="79" spans="3:3" x14ac:dyDescent="0.25">
      <c r="C79" s="33" t="s">
        <v>473</v>
      </c>
    </row>
    <row r="80" spans="3:3" x14ac:dyDescent="0.25">
      <c r="C80" s="33" t="s">
        <v>525</v>
      </c>
    </row>
    <row r="81" spans="3:3" x14ac:dyDescent="0.25">
      <c r="C81" s="33" t="s">
        <v>512</v>
      </c>
    </row>
    <row r="82" spans="3:3" x14ac:dyDescent="0.25">
      <c r="C82" s="33" t="s">
        <v>474</v>
      </c>
    </row>
    <row r="83" spans="3:3" x14ac:dyDescent="0.25">
      <c r="C83" s="33" t="s">
        <v>475</v>
      </c>
    </row>
    <row r="84" spans="3:3" x14ac:dyDescent="0.25">
      <c r="C84" s="33" t="s">
        <v>476</v>
      </c>
    </row>
    <row r="85" spans="3:3" x14ac:dyDescent="0.25">
      <c r="C85" s="33" t="s">
        <v>53</v>
      </c>
    </row>
    <row r="86" spans="3:3" x14ac:dyDescent="0.25">
      <c r="C86" s="33" t="s">
        <v>54</v>
      </c>
    </row>
    <row r="87" spans="3:3" x14ac:dyDescent="0.25">
      <c r="C87" s="33" t="s">
        <v>55</v>
      </c>
    </row>
    <row r="88" spans="3:3" x14ac:dyDescent="0.25">
      <c r="C88" s="33" t="s">
        <v>56</v>
      </c>
    </row>
    <row r="89" spans="3:3" x14ac:dyDescent="0.25">
      <c r="C89" s="33" t="s">
        <v>5</v>
      </c>
    </row>
    <row r="90" spans="3:3" x14ac:dyDescent="0.25">
      <c r="C90" s="33" t="s">
        <v>57</v>
      </c>
    </row>
    <row r="91" spans="3:3" x14ac:dyDescent="0.25">
      <c r="C91" s="33" t="s">
        <v>58</v>
      </c>
    </row>
    <row r="92" spans="3:3" x14ac:dyDescent="0.25">
      <c r="C92" s="33" t="s">
        <v>6</v>
      </c>
    </row>
    <row r="93" spans="3:3" x14ac:dyDescent="0.25">
      <c r="C93" s="33" t="s">
        <v>501</v>
      </c>
    </row>
    <row r="94" spans="3:3" x14ac:dyDescent="0.25">
      <c r="C94" s="33" t="s">
        <v>502</v>
      </c>
    </row>
    <row r="95" spans="3:3" x14ac:dyDescent="0.25">
      <c r="C95" s="33" t="s">
        <v>59</v>
      </c>
    </row>
    <row r="96" spans="3:3" x14ac:dyDescent="0.25">
      <c r="C96" s="33" t="s">
        <v>503</v>
      </c>
    </row>
    <row r="97" spans="3:3" x14ac:dyDescent="0.25">
      <c r="C97" s="33" t="s">
        <v>504</v>
      </c>
    </row>
    <row r="98" spans="3:3" x14ac:dyDescent="0.25">
      <c r="C98" s="33" t="s">
        <v>60</v>
      </c>
    </row>
    <row r="99" spans="3:3" x14ac:dyDescent="0.25">
      <c r="C99" s="33" t="s">
        <v>61</v>
      </c>
    </row>
    <row r="100" spans="3:3" x14ac:dyDescent="0.25">
      <c r="C100" s="33" t="s">
        <v>62</v>
      </c>
    </row>
    <row r="101" spans="3:3" x14ac:dyDescent="0.25">
      <c r="C101" s="33" t="s">
        <v>63</v>
      </c>
    </row>
    <row r="102" spans="3:3" x14ac:dyDescent="0.25">
      <c r="C102" s="33" t="s">
        <v>508</v>
      </c>
    </row>
    <row r="103" spans="3:3" x14ac:dyDescent="0.25">
      <c r="C103" s="33" t="s">
        <v>64</v>
      </c>
    </row>
    <row r="104" spans="3:3" x14ac:dyDescent="0.25">
      <c r="C104" s="33" t="s">
        <v>65</v>
      </c>
    </row>
    <row r="105" spans="3:3" x14ac:dyDescent="0.25">
      <c r="C105" s="33" t="s">
        <v>505</v>
      </c>
    </row>
    <row r="106" spans="3:3" x14ac:dyDescent="0.25">
      <c r="C106" s="33" t="s">
        <v>482</v>
      </c>
    </row>
    <row r="107" spans="3:3" x14ac:dyDescent="0.25">
      <c r="C107" s="33" t="s">
        <v>506</v>
      </c>
    </row>
    <row r="108" spans="3:3" x14ac:dyDescent="0.25">
      <c r="C108" s="33" t="s">
        <v>507</v>
      </c>
    </row>
    <row r="109" spans="3:3" x14ac:dyDescent="0.25">
      <c r="C109" s="33" t="s">
        <v>66</v>
      </c>
    </row>
    <row r="110" spans="3:3" x14ac:dyDescent="0.25">
      <c r="C110" s="33" t="s">
        <v>67</v>
      </c>
    </row>
    <row r="111" spans="3:3" x14ac:dyDescent="0.25">
      <c r="C111" s="33" t="s">
        <v>509</v>
      </c>
    </row>
    <row r="112" spans="3:3" x14ac:dyDescent="0.25">
      <c r="C112" s="33" t="s">
        <v>30</v>
      </c>
    </row>
    <row r="113" spans="3:3" x14ac:dyDescent="0.25">
      <c r="C113" s="33" t="s">
        <v>68</v>
      </c>
    </row>
    <row r="114" spans="3:3" x14ac:dyDescent="0.25">
      <c r="C114" s="33" t="s">
        <v>69</v>
      </c>
    </row>
    <row r="115" spans="3:3" x14ac:dyDescent="0.25">
      <c r="C115" s="33" t="s">
        <v>70</v>
      </c>
    </row>
    <row r="116" spans="3:3" x14ac:dyDescent="0.25">
      <c r="C116" s="33" t="s">
        <v>511</v>
      </c>
    </row>
    <row r="117" spans="3:3" x14ac:dyDescent="0.25">
      <c r="C117" s="33" t="s">
        <v>513</v>
      </c>
    </row>
    <row r="118" spans="3:3" x14ac:dyDescent="0.25">
      <c r="C118" s="33" t="s">
        <v>71</v>
      </c>
    </row>
    <row r="119" spans="3:3" x14ac:dyDescent="0.25">
      <c r="C119" s="33" t="s">
        <v>72</v>
      </c>
    </row>
    <row r="120" spans="3:3" x14ac:dyDescent="0.25">
      <c r="C120" s="33" t="s">
        <v>515</v>
      </c>
    </row>
    <row r="121" spans="3:3" x14ac:dyDescent="0.25">
      <c r="C121" s="33" t="s">
        <v>73</v>
      </c>
    </row>
    <row r="122" spans="3:3" x14ac:dyDescent="0.25">
      <c r="C122" s="33" t="s">
        <v>495</v>
      </c>
    </row>
    <row r="123" spans="3:3" x14ac:dyDescent="0.25">
      <c r="C123" s="33" t="s">
        <v>514</v>
      </c>
    </row>
    <row r="124" spans="3:3" x14ac:dyDescent="0.25">
      <c r="C124" s="33" t="s">
        <v>74</v>
      </c>
    </row>
    <row r="125" spans="3:3" x14ac:dyDescent="0.25">
      <c r="C125" s="33" t="s">
        <v>75</v>
      </c>
    </row>
    <row r="126" spans="3:3" x14ac:dyDescent="0.25">
      <c r="C126" s="33" t="s">
        <v>516</v>
      </c>
    </row>
    <row r="127" spans="3:3" x14ac:dyDescent="0.25">
      <c r="C127" s="33" t="s">
        <v>76</v>
      </c>
    </row>
    <row r="128" spans="3:3" x14ac:dyDescent="0.25">
      <c r="C128" s="33" t="s">
        <v>487</v>
      </c>
    </row>
    <row r="129" spans="3:3" x14ac:dyDescent="0.25">
      <c r="C129" s="33" t="s">
        <v>77</v>
      </c>
    </row>
    <row r="130" spans="3:3" x14ac:dyDescent="0.25">
      <c r="C130" s="33" t="s">
        <v>478</v>
      </c>
    </row>
    <row r="131" spans="3:3" x14ac:dyDescent="0.25">
      <c r="C131" s="33" t="s">
        <v>517</v>
      </c>
    </row>
    <row r="132" spans="3:3" x14ac:dyDescent="0.25">
      <c r="C132" s="33" t="s">
        <v>518</v>
      </c>
    </row>
    <row r="133" spans="3:3" x14ac:dyDescent="0.25">
      <c r="C133" s="33" t="s">
        <v>78</v>
      </c>
    </row>
    <row r="134" spans="3:3" x14ac:dyDescent="0.25">
      <c r="C134" s="33" t="s">
        <v>534</v>
      </c>
    </row>
    <row r="135" spans="3:3" x14ac:dyDescent="0.25">
      <c r="C135" s="33" t="s">
        <v>510</v>
      </c>
    </row>
    <row r="136" spans="3:3" x14ac:dyDescent="0.25">
      <c r="C136" s="33" t="s">
        <v>80</v>
      </c>
    </row>
    <row r="137" spans="3:3" x14ac:dyDescent="0.25">
      <c r="C137" s="33" t="s">
        <v>81</v>
      </c>
    </row>
    <row r="138" spans="3:3" x14ac:dyDescent="0.25">
      <c r="C138" s="33" t="s">
        <v>82</v>
      </c>
    </row>
    <row r="139" spans="3:3" x14ac:dyDescent="0.25">
      <c r="C139" s="33" t="s">
        <v>83</v>
      </c>
    </row>
    <row r="140" spans="3:3" x14ac:dyDescent="0.25">
      <c r="C140" s="33" t="s">
        <v>521</v>
      </c>
    </row>
    <row r="141" spans="3:3" x14ac:dyDescent="0.25">
      <c r="C141" s="33" t="s">
        <v>477</v>
      </c>
    </row>
    <row r="142" spans="3:3" x14ac:dyDescent="0.25">
      <c r="C142" s="33" t="s">
        <v>520</v>
      </c>
    </row>
    <row r="143" spans="3:3" x14ac:dyDescent="0.25">
      <c r="C143" s="33" t="s">
        <v>84</v>
      </c>
    </row>
    <row r="144" spans="3:3" x14ac:dyDescent="0.25">
      <c r="C144" s="33" t="s">
        <v>522</v>
      </c>
    </row>
    <row r="145" spans="3:3" x14ac:dyDescent="0.25">
      <c r="C145" s="33" t="s">
        <v>85</v>
      </c>
    </row>
    <row r="146" spans="3:3" x14ac:dyDescent="0.25">
      <c r="C146" s="33" t="s">
        <v>526</v>
      </c>
    </row>
    <row r="147" spans="3:3" x14ac:dyDescent="0.25">
      <c r="C147" s="33" t="s">
        <v>86</v>
      </c>
    </row>
    <row r="148" spans="3:3" x14ac:dyDescent="0.25">
      <c r="C148" s="33" t="s">
        <v>87</v>
      </c>
    </row>
    <row r="149" spans="3:3" x14ac:dyDescent="0.25">
      <c r="C149" s="33" t="s">
        <v>528</v>
      </c>
    </row>
    <row r="150" spans="3:3" x14ac:dyDescent="0.25">
      <c r="C150" s="33" t="s">
        <v>88</v>
      </c>
    </row>
    <row r="151" spans="3:3" x14ac:dyDescent="0.25">
      <c r="C151" s="33" t="s">
        <v>89</v>
      </c>
    </row>
    <row r="152" spans="3:3" x14ac:dyDescent="0.25">
      <c r="C152" s="33" t="s">
        <v>527</v>
      </c>
    </row>
    <row r="153" spans="3:3" x14ac:dyDescent="0.25">
      <c r="C153" s="33" t="s">
        <v>7</v>
      </c>
    </row>
    <row r="154" spans="3:3" x14ac:dyDescent="0.25">
      <c r="C154" s="33" t="s">
        <v>90</v>
      </c>
    </row>
    <row r="155" spans="3:3" x14ac:dyDescent="0.25">
      <c r="C155" s="33" t="s">
        <v>91</v>
      </c>
    </row>
    <row r="156" spans="3:3" x14ac:dyDescent="0.25">
      <c r="C156" s="33" t="s">
        <v>92</v>
      </c>
    </row>
    <row r="157" spans="3:3" x14ac:dyDescent="0.25">
      <c r="C157" s="33" t="s">
        <v>93</v>
      </c>
    </row>
    <row r="158" spans="3:3" x14ac:dyDescent="0.25">
      <c r="C158" s="33" t="s">
        <v>94</v>
      </c>
    </row>
    <row r="159" spans="3:3" x14ac:dyDescent="0.25">
      <c r="C159" s="33" t="s">
        <v>95</v>
      </c>
    </row>
    <row r="160" spans="3:3" x14ac:dyDescent="0.25">
      <c r="C160" s="33" t="s">
        <v>529</v>
      </c>
    </row>
    <row r="161" spans="3:3" x14ac:dyDescent="0.25">
      <c r="C161" s="33" t="s">
        <v>96</v>
      </c>
    </row>
    <row r="162" spans="3:3" x14ac:dyDescent="0.25">
      <c r="C162" s="33" t="s">
        <v>530</v>
      </c>
    </row>
    <row r="163" spans="3:3" x14ac:dyDescent="0.25">
      <c r="C163" s="33" t="s">
        <v>531</v>
      </c>
    </row>
    <row r="164" spans="3:3" x14ac:dyDescent="0.25">
      <c r="C164" s="33" t="s">
        <v>97</v>
      </c>
    </row>
    <row r="165" spans="3:3" x14ac:dyDescent="0.25">
      <c r="C165" s="33" t="s">
        <v>98</v>
      </c>
    </row>
    <row r="166" spans="3:3" x14ac:dyDescent="0.25">
      <c r="C166" s="33" t="s">
        <v>532</v>
      </c>
    </row>
    <row r="167" spans="3:3" x14ac:dyDescent="0.25">
      <c r="C167" s="33" t="s">
        <v>483</v>
      </c>
    </row>
    <row r="168" spans="3:3" x14ac:dyDescent="0.25">
      <c r="C168" s="33" t="s">
        <v>99</v>
      </c>
    </row>
    <row r="169" spans="3:3" x14ac:dyDescent="0.25">
      <c r="C169" s="33" t="s">
        <v>100</v>
      </c>
    </row>
    <row r="170" spans="3:3" x14ac:dyDescent="0.25">
      <c r="C170" s="33" t="s">
        <v>101</v>
      </c>
    </row>
    <row r="171" spans="3:3" x14ac:dyDescent="0.25">
      <c r="C171" s="33" t="s">
        <v>533</v>
      </c>
    </row>
    <row r="172" spans="3:3" x14ac:dyDescent="0.25">
      <c r="C172" s="33" t="s">
        <v>102</v>
      </c>
    </row>
    <row r="173" spans="3:3" x14ac:dyDescent="0.25">
      <c r="C173" s="33" t="s">
        <v>103</v>
      </c>
    </row>
    <row r="174" spans="3:3" x14ac:dyDescent="0.25">
      <c r="C174" s="33" t="s">
        <v>104</v>
      </c>
    </row>
    <row r="175" spans="3:3" x14ac:dyDescent="0.25">
      <c r="C175" s="33" t="s">
        <v>535</v>
      </c>
    </row>
    <row r="176" spans="3:3" x14ac:dyDescent="0.25">
      <c r="C176" s="33" t="s">
        <v>498</v>
      </c>
    </row>
    <row r="177" spans="3:3" x14ac:dyDescent="0.25">
      <c r="C177" s="33" t="s">
        <v>105</v>
      </c>
    </row>
    <row r="178" spans="3:3" x14ac:dyDescent="0.25">
      <c r="C178" s="33" t="s">
        <v>489</v>
      </c>
    </row>
    <row r="179" spans="3:3" x14ac:dyDescent="0.25">
      <c r="C179" s="33" t="s">
        <v>106</v>
      </c>
    </row>
    <row r="180" spans="3:3" x14ac:dyDescent="0.25">
      <c r="C180" s="33" t="s">
        <v>107</v>
      </c>
    </row>
    <row r="181" spans="3:3" x14ac:dyDescent="0.25">
      <c r="C181" s="35" t="s">
        <v>108</v>
      </c>
    </row>
    <row r="182" spans="3:3" x14ac:dyDescent="0.25">
      <c r="C182" s="18"/>
    </row>
  </sheetData>
  <sheetProtection algorithmName="SHA-512" hashValue="Vz+90s0sXqSWyZRAIIaBdl+JLk5zPyvTc2b8QQymVOep3ldbI1uggCQwegrTr4TMbRy4vBswcmdNZuHoyusPrg==" saltValue="ToJqZo3hFL0POXdUXPqQoA==" spinCount="100000" sheet="1" objects="1" scenarios="1" selectLockedCells="1" selectUnlockedCells="1"/>
  <sortState xmlns:xlrd2="http://schemas.microsoft.com/office/spreadsheetml/2017/richdata2" ref="G2:G13">
    <sortCondition ref="G2"/>
  </sortState>
  <customSheetViews>
    <customSheetView guid="{C6D545A7-2A37-4C0A-A7D8-1B2D22F6B3A5}" state="hidden" topLeftCell="I1">
      <selection activeCell="S4" sqref="S4"/>
      <pageMargins left="0.7" right="0.7" top="0.75" bottom="0.75" header="0.3" footer="0.3"/>
    </customSheetView>
  </customSheetViews>
  <phoneticPr fontId="17" type="noConversion"/>
  <dataValidations count="2">
    <dataValidation type="list" allowBlank="1" showInputMessage="1" showErrorMessage="1" sqref="G19" xr:uid="{152F0F65-5439-4D9F-949E-76611A2B5F61}">
      <formula1>Hubungan</formula1>
    </dataValidation>
    <dataValidation type="list" allowBlank="1" showInputMessage="1" showErrorMessage="1" sqref="G21" xr:uid="{9615CEAA-9DB8-498A-BBC0-7B553356FF98}">
      <formula1>$A$1:$A$3</formula1>
    </dataValidation>
  </dataValidation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W272"/>
  <sheetViews>
    <sheetView showGridLines="0" tabSelected="1" zoomScale="115" zoomScaleNormal="115" zoomScaleSheetLayoutView="100" workbookViewId="0">
      <selection activeCell="G45" sqref="G45:R45"/>
    </sheetView>
  </sheetViews>
  <sheetFormatPr defaultColWidth="0" defaultRowHeight="15" zeroHeight="1" x14ac:dyDescent="0.25"/>
  <cols>
    <col min="1" max="1" width="3.140625" customWidth="1"/>
    <col min="2" max="2" width="27.28515625" customWidth="1"/>
    <col min="3" max="21" width="3.7109375" customWidth="1"/>
    <col min="22" max="23" width="3.7109375" hidden="1" customWidth="1"/>
    <col min="24" max="16384" width="9.140625" hidden="1"/>
  </cols>
  <sheetData>
    <row r="1" spans="2:20" x14ac:dyDescent="0.25"/>
    <row r="2" spans="2:20" x14ac:dyDescent="0.25"/>
    <row r="3" spans="2:20" ht="15.75" thickBot="1" x14ac:dyDescent="0.3"/>
    <row r="4" spans="2:20" ht="15.75" thickTop="1" x14ac:dyDescent="0.25"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2:20" ht="15.75" x14ac:dyDescent="0.25">
      <c r="B5" s="56" t="s">
        <v>579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</row>
    <row r="6" spans="2:20" x14ac:dyDescent="0.25">
      <c r="B6" s="27" t="s">
        <v>2</v>
      </c>
    </row>
    <row r="7" spans="2:20" x14ac:dyDescent="0.25">
      <c r="B7" s="27" t="s">
        <v>580</v>
      </c>
    </row>
    <row r="8" spans="2:20" x14ac:dyDescent="0.25">
      <c r="B8" s="27" t="s">
        <v>581</v>
      </c>
    </row>
    <row r="9" spans="2:20" x14ac:dyDescent="0.25"/>
    <row r="10" spans="2:20" x14ac:dyDescent="0.25">
      <c r="B10" s="61" t="s">
        <v>442</v>
      </c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</row>
    <row r="11" spans="2:20" ht="5.25" customHeight="1" x14ac:dyDescent="0.25">
      <c r="B11" s="4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2:20" x14ac:dyDescent="0.25">
      <c r="B12" s="6" t="s">
        <v>431</v>
      </c>
      <c r="C12" s="57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9"/>
    </row>
    <row r="13" spans="2:20" ht="5.0999999999999996" customHeight="1" x14ac:dyDescent="0.25"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</row>
    <row r="14" spans="2:20" x14ac:dyDescent="0.25">
      <c r="B14" s="6" t="s">
        <v>432</v>
      </c>
      <c r="C14" s="65"/>
      <c r="D14" s="65"/>
    </row>
    <row r="15" spans="2:20" ht="5.0999999999999996" customHeight="1" x14ac:dyDescent="0.25">
      <c r="B15" s="6"/>
      <c r="C15" s="7"/>
      <c r="D15" s="7"/>
      <c r="E15" s="7"/>
      <c r="F15" s="7"/>
      <c r="G15" s="7"/>
      <c r="H15" s="7"/>
      <c r="I15" s="7"/>
      <c r="J15" s="7"/>
    </row>
    <row r="16" spans="2:20" ht="16.5" customHeight="1" x14ac:dyDescent="0.25">
      <c r="B16" s="6" t="s">
        <v>433</v>
      </c>
      <c r="C16" s="57"/>
      <c r="D16" s="58"/>
      <c r="E16" s="58"/>
      <c r="F16" s="58"/>
      <c r="G16" s="58"/>
      <c r="H16" s="59"/>
      <c r="J16" s="9"/>
      <c r="K16" s="9"/>
      <c r="L16" s="9"/>
      <c r="M16" s="9"/>
    </row>
    <row r="17" spans="2:20" ht="5.0999999999999996" customHeight="1" x14ac:dyDescent="0.25">
      <c r="B17" s="6"/>
      <c r="C17" s="7"/>
      <c r="D17" s="7"/>
      <c r="E17" s="7"/>
      <c r="F17" s="7"/>
      <c r="G17" s="7"/>
      <c r="H17" s="7"/>
      <c r="I17" s="7"/>
      <c r="J17" s="7"/>
    </row>
    <row r="18" spans="2:20" x14ac:dyDescent="0.25">
      <c r="B18" s="6" t="s">
        <v>434</v>
      </c>
      <c r="C18" s="62"/>
      <c r="D18" s="63"/>
      <c r="E18" s="63"/>
      <c r="F18" s="63"/>
      <c r="G18" s="63"/>
      <c r="H18" s="64"/>
      <c r="J18" s="8"/>
      <c r="K18" s="8"/>
      <c r="L18" s="8"/>
      <c r="M18" s="8"/>
      <c r="N18" s="7"/>
      <c r="O18" s="7"/>
      <c r="P18" s="7"/>
      <c r="Q18" s="7"/>
      <c r="R18" s="7"/>
      <c r="S18" s="7"/>
    </row>
    <row r="19" spans="2:20" ht="5.0999999999999996" customHeight="1" x14ac:dyDescent="0.25">
      <c r="B19" s="6"/>
      <c r="C19" s="7"/>
      <c r="D19" s="7"/>
      <c r="E19" s="7"/>
      <c r="F19" s="7"/>
      <c r="G19" s="7"/>
      <c r="H19" s="7"/>
      <c r="I19" s="7"/>
      <c r="J19" s="7"/>
    </row>
    <row r="20" spans="2:20" x14ac:dyDescent="0.25">
      <c r="B20" s="6" t="s">
        <v>436</v>
      </c>
      <c r="C20" s="54"/>
      <c r="D20" s="54"/>
      <c r="E20" s="54"/>
      <c r="F20" s="54"/>
      <c r="J20" s="8"/>
      <c r="K20" s="8"/>
      <c r="L20" s="8"/>
      <c r="M20" s="8"/>
      <c r="N20" s="7"/>
      <c r="O20" s="7"/>
      <c r="Q20" s="7"/>
      <c r="R20" s="7"/>
      <c r="S20" s="7"/>
    </row>
    <row r="21" spans="2:20" ht="5.0999999999999996" customHeight="1" x14ac:dyDescent="0.25">
      <c r="B21" s="6"/>
      <c r="C21" s="7"/>
      <c r="D21" s="7"/>
      <c r="E21" s="7"/>
      <c r="F21" s="7"/>
      <c r="G21" s="7"/>
      <c r="H21" s="7"/>
      <c r="I21" s="7"/>
      <c r="J21" s="7"/>
      <c r="P21" s="29" t="s">
        <v>435</v>
      </c>
    </row>
    <row r="22" spans="2:20" x14ac:dyDescent="0.25">
      <c r="B22" s="6" t="s">
        <v>439</v>
      </c>
      <c r="C22" s="60"/>
      <c r="D22" s="60"/>
      <c r="E22" s="60"/>
      <c r="F22" s="60"/>
      <c r="G22" s="60"/>
      <c r="H22" s="60"/>
      <c r="J22" s="9"/>
      <c r="K22" s="9"/>
      <c r="L22" s="9"/>
      <c r="M22" s="9"/>
    </row>
    <row r="23" spans="2:20" ht="5.0999999999999996" customHeight="1" x14ac:dyDescent="0.25">
      <c r="B23" s="6"/>
      <c r="C23" s="7"/>
      <c r="D23" s="7"/>
      <c r="E23" s="7"/>
      <c r="F23" s="7"/>
      <c r="G23" s="7"/>
      <c r="H23" s="7"/>
      <c r="I23" s="7"/>
      <c r="J23" s="7"/>
    </row>
    <row r="24" spans="2:20" x14ac:dyDescent="0.25">
      <c r="B24" s="6" t="s">
        <v>440</v>
      </c>
      <c r="C24" s="53"/>
      <c r="D24" s="53"/>
      <c r="E24" s="53"/>
      <c r="F24" s="53"/>
      <c r="G24" s="53"/>
      <c r="H24" s="53"/>
      <c r="I24" s="53"/>
      <c r="J24" s="53"/>
      <c r="K24" s="53"/>
    </row>
    <row r="25" spans="2:20" ht="5.0999999999999996" customHeight="1" x14ac:dyDescent="0.25">
      <c r="B25" s="6"/>
      <c r="C25" s="7"/>
      <c r="D25" s="7"/>
      <c r="E25" s="7"/>
      <c r="F25" s="7"/>
      <c r="G25" s="7"/>
      <c r="H25" s="7"/>
      <c r="I25" s="7"/>
      <c r="J25" s="7"/>
    </row>
    <row r="26" spans="2:20" x14ac:dyDescent="0.25">
      <c r="B26" s="6" t="s">
        <v>1</v>
      </c>
      <c r="C26" s="53"/>
      <c r="D26" s="53"/>
      <c r="E26" s="53"/>
      <c r="F26" s="53"/>
      <c r="G26" s="53"/>
      <c r="H26" s="53"/>
      <c r="I26" s="53"/>
      <c r="J26" s="53"/>
      <c r="K26" s="53"/>
    </row>
    <row r="27" spans="2:20" ht="5.0999999999999996" customHeight="1" x14ac:dyDescent="0.25">
      <c r="B27" s="6"/>
      <c r="C27" s="7"/>
      <c r="D27" s="7"/>
      <c r="E27" s="7"/>
      <c r="F27" s="7"/>
      <c r="G27" s="7"/>
      <c r="H27" s="7"/>
      <c r="I27" s="7"/>
      <c r="J27" s="7"/>
    </row>
    <row r="28" spans="2:20" ht="33.75" customHeight="1" x14ac:dyDescent="0.25">
      <c r="B28" s="43" t="s">
        <v>441</v>
      </c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</row>
    <row r="29" spans="2:20" ht="5.0999999999999996" customHeight="1" x14ac:dyDescent="0.25">
      <c r="B29" s="6"/>
      <c r="C29" s="7"/>
      <c r="D29" s="7"/>
      <c r="E29" s="7"/>
      <c r="F29" s="7"/>
      <c r="G29" s="7"/>
      <c r="H29" s="7"/>
      <c r="I29" s="7"/>
      <c r="J29" s="7"/>
    </row>
    <row r="30" spans="2:20" x14ac:dyDescent="0.25">
      <c r="B30" s="10"/>
      <c r="C30" s="3"/>
      <c r="F30" s="7"/>
      <c r="G30" s="7"/>
      <c r="H30" s="7"/>
      <c r="I30" s="7"/>
      <c r="J30" s="7"/>
      <c r="L30" s="10"/>
    </row>
    <row r="31" spans="2:20" x14ac:dyDescent="0.25">
      <c r="B31" s="61" t="s">
        <v>443</v>
      </c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</row>
    <row r="32" spans="2:20" ht="7.5" customHeight="1" x14ac:dyDescent="0.25"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2:20" x14ac:dyDescent="0.25">
      <c r="B33" s="8" t="s">
        <v>444</v>
      </c>
      <c r="C33" s="68"/>
      <c r="D33" s="68"/>
      <c r="E33" s="68"/>
      <c r="F33" s="68"/>
      <c r="G33" s="68"/>
      <c r="H33" s="68"/>
      <c r="I33" s="68"/>
      <c r="J33" s="68"/>
    </row>
    <row r="34" spans="2:20" ht="5.0999999999999996" customHeight="1" x14ac:dyDescent="0.25">
      <c r="B34" s="8"/>
      <c r="C34" s="7"/>
      <c r="D34" s="7"/>
      <c r="E34" s="7"/>
      <c r="F34" s="7"/>
      <c r="G34" s="7"/>
      <c r="H34" s="7"/>
      <c r="I34" s="7"/>
      <c r="J34" s="7"/>
    </row>
    <row r="35" spans="2:20" x14ac:dyDescent="0.25">
      <c r="B35" s="8" t="s">
        <v>445</v>
      </c>
      <c r="C35" s="68"/>
      <c r="D35" s="68"/>
      <c r="E35" s="68"/>
      <c r="F35" s="68"/>
      <c r="G35" s="68"/>
      <c r="H35" s="68"/>
      <c r="I35" s="68"/>
      <c r="J35" s="68"/>
    </row>
    <row r="36" spans="2:20" ht="5.0999999999999996" customHeight="1" x14ac:dyDescent="0.25">
      <c r="B36" s="8"/>
      <c r="C36" s="7"/>
      <c r="D36" s="7"/>
      <c r="E36" s="7"/>
      <c r="F36" s="7"/>
      <c r="G36" s="7"/>
      <c r="H36" s="7"/>
      <c r="I36" s="7"/>
      <c r="J36" s="7"/>
    </row>
    <row r="37" spans="2:20" x14ac:dyDescent="0.25">
      <c r="B37" s="8" t="s">
        <v>446</v>
      </c>
      <c r="C37" s="62"/>
      <c r="D37" s="63"/>
      <c r="E37" s="63"/>
      <c r="F37" s="63"/>
      <c r="G37" s="63"/>
      <c r="H37" s="64"/>
      <c r="I37" s="15"/>
      <c r="J37" s="15"/>
    </row>
    <row r="38" spans="2:20" ht="5.0999999999999996" customHeight="1" x14ac:dyDescent="0.25">
      <c r="B38" s="8"/>
      <c r="C38" s="7"/>
      <c r="D38" s="7"/>
      <c r="E38" s="7"/>
      <c r="F38" s="7"/>
      <c r="G38" s="7"/>
      <c r="H38" s="7"/>
      <c r="I38" s="7"/>
      <c r="J38" s="7"/>
    </row>
    <row r="39" spans="2:20" x14ac:dyDescent="0.25">
      <c r="B39" s="8" t="s">
        <v>447</v>
      </c>
      <c r="C39" s="62"/>
      <c r="D39" s="63"/>
      <c r="E39" s="63"/>
      <c r="F39" s="63"/>
      <c r="G39" s="63"/>
      <c r="H39" s="64"/>
      <c r="I39" s="15"/>
      <c r="J39" s="15"/>
    </row>
    <row r="40" spans="2:20" x14ac:dyDescent="0.25"/>
    <row r="41" spans="2:20" x14ac:dyDescent="0.25">
      <c r="B41" s="69" t="s">
        <v>454</v>
      </c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</row>
    <row r="42" spans="2:20" ht="7.5" customHeight="1" x14ac:dyDescent="0.25"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2:20" x14ac:dyDescent="0.25">
      <c r="B43" s="13" t="s">
        <v>448</v>
      </c>
      <c r="C43" s="68"/>
      <c r="D43" s="68"/>
      <c r="E43" s="68"/>
      <c r="F43" s="68"/>
      <c r="G43" s="68"/>
      <c r="H43" s="68"/>
    </row>
    <row r="44" spans="2:20" ht="5.0999999999999996" customHeight="1" x14ac:dyDescent="0.25">
      <c r="B44" s="6"/>
      <c r="C44" s="7"/>
      <c r="D44" s="7"/>
      <c r="E44" s="7"/>
      <c r="F44" s="7"/>
      <c r="G44" s="7"/>
      <c r="H44" s="7"/>
      <c r="I44" s="7"/>
      <c r="J44" s="7"/>
    </row>
    <row r="45" spans="2:20" x14ac:dyDescent="0.25">
      <c r="B45" s="32" t="s">
        <v>563</v>
      </c>
      <c r="C45" s="65"/>
      <c r="D45" s="65"/>
      <c r="G45" s="70" t="s">
        <v>551</v>
      </c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</row>
    <row r="46" spans="2:20" ht="5.0999999999999996" customHeight="1" x14ac:dyDescent="0.25">
      <c r="B46" s="6"/>
      <c r="C46" s="7"/>
      <c r="D46" s="7"/>
      <c r="E46" s="7"/>
      <c r="F46" s="7"/>
      <c r="G46" s="7"/>
      <c r="H46" s="7"/>
      <c r="I46" s="7"/>
      <c r="J46" s="7"/>
    </row>
    <row r="47" spans="2:20" x14ac:dyDescent="0.25">
      <c r="B47" s="32" t="s">
        <v>449</v>
      </c>
      <c r="C47" s="71" t="e">
        <f>VLOOKUP(C45,Tbl_Prodi[],6,FALSE)</f>
        <v>#N/A</v>
      </c>
      <c r="D47" s="72"/>
      <c r="E47" s="72"/>
      <c r="F47" s="72"/>
      <c r="G47" s="72"/>
      <c r="H47" s="72"/>
      <c r="I47" s="72"/>
      <c r="J47" s="72"/>
      <c r="L47" s="10"/>
    </row>
    <row r="48" spans="2:20" ht="5.0999999999999996" customHeight="1" x14ac:dyDescent="0.25">
      <c r="B48" s="13"/>
    </row>
    <row r="49" spans="2:20" x14ac:dyDescent="0.25">
      <c r="B49" s="13" t="s">
        <v>450</v>
      </c>
      <c r="C49" s="73" t="e">
        <f>VLOOKUP(C45,Tbl_Prodi[],5,FALSE)</f>
        <v>#N/A</v>
      </c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</row>
    <row r="50" spans="2:20" ht="5.0999999999999996" customHeight="1" x14ac:dyDescent="0.25">
      <c r="B50" s="13"/>
    </row>
    <row r="51" spans="2:20" x14ac:dyDescent="0.25">
      <c r="B51" s="13" t="s">
        <v>451</v>
      </c>
      <c r="C51" s="73" t="e">
        <f>VLOOKUP(C45,Tbl_Prodi[],7,FALSE)</f>
        <v>#N/A</v>
      </c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</row>
    <row r="52" spans="2:20" x14ac:dyDescent="0.25"/>
    <row r="53" spans="2:20" x14ac:dyDescent="0.25">
      <c r="B53" s="69" t="s">
        <v>455</v>
      </c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</row>
    <row r="54" spans="2:20" ht="7.5" customHeight="1" x14ac:dyDescent="0.25">
      <c r="B54" s="4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2:20" x14ac:dyDescent="0.25">
      <c r="B55" s="13" t="s">
        <v>564</v>
      </c>
      <c r="C55" s="65"/>
      <c r="D55" s="65"/>
      <c r="E55" s="65"/>
      <c r="F55" s="65"/>
      <c r="G55" s="65"/>
      <c r="H55" s="65"/>
      <c r="I55" s="65"/>
      <c r="J55" s="65"/>
      <c r="K55" s="65"/>
    </row>
    <row r="56" spans="2:20" ht="5.0999999999999996" customHeight="1" x14ac:dyDescent="0.25">
      <c r="B56" s="6"/>
      <c r="C56" s="7"/>
      <c r="D56" s="7"/>
      <c r="E56" s="7"/>
      <c r="F56" s="7"/>
      <c r="G56" s="7"/>
      <c r="H56" s="7"/>
      <c r="I56" s="7"/>
      <c r="J56" s="7"/>
    </row>
    <row r="57" spans="2:20" x14ac:dyDescent="0.25">
      <c r="B57" s="13" t="s">
        <v>456</v>
      </c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</row>
    <row r="58" spans="2:20" ht="5.0999999999999996" customHeight="1" x14ac:dyDescent="0.25">
      <c r="B58" s="6"/>
      <c r="C58" s="7"/>
      <c r="D58" s="7"/>
      <c r="E58" s="7"/>
      <c r="F58" s="7"/>
      <c r="G58" s="7"/>
      <c r="H58" s="7"/>
      <c r="I58" s="7"/>
      <c r="J58" s="7"/>
    </row>
    <row r="59" spans="2:20" x14ac:dyDescent="0.25">
      <c r="B59" s="13" t="s">
        <v>457</v>
      </c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</row>
    <row r="60" spans="2:20" ht="5.0999999999999996" customHeight="1" x14ac:dyDescent="0.25">
      <c r="B60" s="6"/>
      <c r="C60" s="7"/>
      <c r="D60" s="7"/>
      <c r="E60" s="7"/>
      <c r="F60" s="7"/>
      <c r="G60" s="7"/>
      <c r="H60" s="7"/>
      <c r="I60" s="7"/>
      <c r="J60" s="7"/>
    </row>
    <row r="61" spans="2:20" x14ac:dyDescent="0.25">
      <c r="B61" s="32" t="s">
        <v>458</v>
      </c>
      <c r="C61" s="65"/>
      <c r="D61" s="65"/>
      <c r="E61" s="65"/>
      <c r="F61" s="65"/>
      <c r="G61" s="65"/>
      <c r="H61" s="65"/>
      <c r="I61" s="65"/>
    </row>
    <row r="62" spans="2:20" ht="5.0999999999999996" customHeight="1" x14ac:dyDescent="0.25">
      <c r="B62" s="13"/>
    </row>
    <row r="63" spans="2:20" x14ac:dyDescent="0.25">
      <c r="B63" s="13" t="s">
        <v>459</v>
      </c>
      <c r="C63" s="62"/>
      <c r="D63" s="63"/>
      <c r="E63" s="63"/>
      <c r="F63" s="63"/>
      <c r="G63" s="63"/>
      <c r="H63" s="64"/>
      <c r="I63" s="15"/>
    </row>
    <row r="64" spans="2:20" ht="5.0999999999999996" customHeight="1" x14ac:dyDescent="0.25">
      <c r="B64" s="13"/>
      <c r="C64" s="7"/>
      <c r="D64" s="7"/>
      <c r="E64" s="7"/>
      <c r="F64" s="7"/>
      <c r="G64" s="7"/>
      <c r="H64" s="7"/>
    </row>
    <row r="65" spans="2:20" x14ac:dyDescent="0.25">
      <c r="B65" s="13" t="s">
        <v>460</v>
      </c>
      <c r="C65" s="62"/>
      <c r="D65" s="63"/>
      <c r="E65" s="63"/>
      <c r="F65" s="63"/>
      <c r="G65" s="63"/>
      <c r="H65" s="64"/>
      <c r="I65" s="15"/>
    </row>
    <row r="66" spans="2:20" ht="5.0999999999999996" customHeight="1" x14ac:dyDescent="0.25">
      <c r="B66" s="13"/>
      <c r="C66" s="7"/>
      <c r="D66" s="7"/>
      <c r="E66" s="7"/>
      <c r="F66" s="7"/>
      <c r="G66" s="7"/>
      <c r="H66" s="7"/>
    </row>
    <row r="67" spans="2:20" x14ac:dyDescent="0.25">
      <c r="B67" s="32" t="s">
        <v>573</v>
      </c>
      <c r="C67" s="65"/>
      <c r="D67" s="65"/>
      <c r="E67" s="65"/>
      <c r="F67" s="65"/>
    </row>
    <row r="68" spans="2:20" ht="5.0999999999999996" customHeight="1" x14ac:dyDescent="0.25">
      <c r="B68" s="13"/>
    </row>
    <row r="69" spans="2:20" x14ac:dyDescent="0.25">
      <c r="B69" s="32" t="s">
        <v>576</v>
      </c>
      <c r="C69" s="65"/>
      <c r="D69" s="65"/>
      <c r="E69" s="65"/>
      <c r="F69" s="65"/>
    </row>
    <row r="70" spans="2:20" ht="5.0999999999999996" customHeight="1" x14ac:dyDescent="0.25">
      <c r="B70" s="13"/>
    </row>
    <row r="71" spans="2:20" x14ac:dyDescent="0.25"/>
    <row r="72" spans="2:20" ht="16.5" customHeight="1" x14ac:dyDescent="0.25">
      <c r="B72" s="61" t="s">
        <v>536</v>
      </c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</row>
    <row r="73" spans="2:20" ht="7.5" customHeight="1" x14ac:dyDescent="0.25">
      <c r="B73" s="4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 spans="2:20" x14ac:dyDescent="0.25">
      <c r="B74" s="37" t="s">
        <v>453</v>
      </c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  <c r="T74" s="65"/>
    </row>
    <row r="75" spans="2:20" ht="5.0999999999999996" customHeight="1" x14ac:dyDescent="0.25">
      <c r="B75" s="12"/>
    </row>
    <row r="76" spans="2:20" x14ac:dyDescent="0.25">
      <c r="B76" s="13" t="s">
        <v>537</v>
      </c>
      <c r="C76" s="65"/>
      <c r="D76" s="65"/>
      <c r="E76" s="65"/>
      <c r="F76" s="65"/>
      <c r="G76" s="65"/>
    </row>
    <row r="77" spans="2:20" ht="5.0999999999999996" customHeight="1" x14ac:dyDescent="0.25">
      <c r="B77" s="13"/>
    </row>
    <row r="78" spans="2:20" x14ac:dyDescent="0.25">
      <c r="B78" s="13" t="s">
        <v>440</v>
      </c>
      <c r="C78" s="68"/>
      <c r="D78" s="68"/>
      <c r="E78" s="68"/>
      <c r="F78" s="68"/>
      <c r="G78" s="68"/>
      <c r="H78" s="68"/>
      <c r="I78" s="68"/>
      <c r="J78" s="68"/>
      <c r="K78" s="68"/>
    </row>
    <row r="79" spans="2:20" ht="5.0999999999999996" customHeight="1" x14ac:dyDescent="0.25">
      <c r="B79" s="13"/>
    </row>
    <row r="80" spans="2:20" x14ac:dyDescent="0.25">
      <c r="B80" s="13" t="s">
        <v>1</v>
      </c>
      <c r="C80" s="67"/>
      <c r="D80" s="68"/>
      <c r="E80" s="68"/>
      <c r="F80" s="68"/>
      <c r="G80" s="68"/>
      <c r="H80" s="68"/>
      <c r="I80" s="68"/>
      <c r="J80" s="68"/>
      <c r="K80" s="68"/>
    </row>
    <row r="81" spans="2:20" ht="5.0999999999999996" customHeight="1" x14ac:dyDescent="0.25">
      <c r="B81" s="13"/>
    </row>
    <row r="82" spans="2:20" ht="34.5" customHeight="1" x14ac:dyDescent="0.25">
      <c r="B82" s="42" t="s">
        <v>550</v>
      </c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6"/>
      <c r="P82" s="66"/>
      <c r="Q82" s="66"/>
      <c r="R82" s="66"/>
      <c r="S82" s="66"/>
      <c r="T82" s="66"/>
    </row>
    <row r="83" spans="2:20" ht="5.0999999999999996" customHeight="1" x14ac:dyDescent="0.25">
      <c r="B83" s="6"/>
      <c r="C83" s="7"/>
      <c r="D83" s="7"/>
      <c r="E83" s="7"/>
      <c r="F83" s="7"/>
      <c r="G83" s="7"/>
      <c r="H83" s="7"/>
      <c r="I83" s="7"/>
      <c r="J83" s="7"/>
    </row>
    <row r="84" spans="2:20" x14ac:dyDescent="0.25"/>
    <row r="85" spans="2:20" x14ac:dyDescent="0.25"/>
    <row r="86" spans="2:20" x14ac:dyDescent="0.25">
      <c r="F86" t="s">
        <v>116</v>
      </c>
    </row>
    <row r="87" spans="2:20" x14ac:dyDescent="0.25"/>
    <row r="88" spans="2:20" x14ac:dyDescent="0.25"/>
    <row r="89" spans="2:20" x14ac:dyDescent="0.25"/>
    <row r="90" spans="2:20" x14ac:dyDescent="0.25"/>
    <row r="91" spans="2:20" x14ac:dyDescent="0.25"/>
    <row r="92" spans="2:20" x14ac:dyDescent="0.25"/>
    <row r="93" spans="2:20" x14ac:dyDescent="0.25"/>
    <row r="94" spans="2:20" x14ac:dyDescent="0.25"/>
    <row r="95" spans="2:20" x14ac:dyDescent="0.25"/>
    <row r="96" spans="2:20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</sheetData>
  <sheetProtection algorithmName="SHA-512" hashValue="FZEf4QUOsgUw8CRizfB9E6xWfDrw0LT0Si+0zoyLb2Dg/mXzYEy+TY8YVQtSe3sHOg8pO4Wlk2jhov+LjMSaBw==" saltValue="ho4AfyyFBD0d8UEOQ0se6Q==" spinCount="100000" sheet="1" objects="1" scenarios="1" selectLockedCells="1"/>
  <customSheetViews>
    <customSheetView guid="{C6D545A7-2A37-4C0A-A7D8-1B2D22F6B3A5}" scale="115" showPageBreaks="1" showGridLines="0" printArea="1">
      <selection activeCell="B20" sqref="B20:E20"/>
      <rowBreaks count="1" manualBreakCount="1">
        <brk id="73" max="18" man="1"/>
      </rowBreaks>
      <pageMargins left="0.25" right="0.25" top="0.75" bottom="0.75" header="0.3" footer="0.3"/>
      <pageSetup paperSize="9" scale="73" orientation="portrait" horizontalDpi="0" verticalDpi="0" r:id="rId1"/>
    </customSheetView>
  </customSheetViews>
  <mergeCells count="38">
    <mergeCell ref="C49:T49"/>
    <mergeCell ref="C51:T51"/>
    <mergeCell ref="C63:H63"/>
    <mergeCell ref="C61:I61"/>
    <mergeCell ref="C59:T59"/>
    <mergeCell ref="C55:K55"/>
    <mergeCell ref="B53:T53"/>
    <mergeCell ref="B41:T41"/>
    <mergeCell ref="C43:H43"/>
    <mergeCell ref="C45:D45"/>
    <mergeCell ref="G45:R45"/>
    <mergeCell ref="C47:J47"/>
    <mergeCell ref="C37:H37"/>
    <mergeCell ref="C39:H39"/>
    <mergeCell ref="C33:J33"/>
    <mergeCell ref="C35:J35"/>
    <mergeCell ref="B31:T31"/>
    <mergeCell ref="B72:T72"/>
    <mergeCell ref="C74:T74"/>
    <mergeCell ref="C82:T82"/>
    <mergeCell ref="C57:T57"/>
    <mergeCell ref="C80:K80"/>
    <mergeCell ref="C65:H65"/>
    <mergeCell ref="C76:G76"/>
    <mergeCell ref="C78:K78"/>
    <mergeCell ref="C67:F67"/>
    <mergeCell ref="C69:F69"/>
    <mergeCell ref="C24:K24"/>
    <mergeCell ref="C26:K26"/>
    <mergeCell ref="C20:F20"/>
    <mergeCell ref="C28:T28"/>
    <mergeCell ref="B5:T5"/>
    <mergeCell ref="C16:H16"/>
    <mergeCell ref="C22:H22"/>
    <mergeCell ref="B10:T10"/>
    <mergeCell ref="C12:T12"/>
    <mergeCell ref="C18:H18"/>
    <mergeCell ref="C14:D14"/>
  </mergeCells>
  <conditionalFormatting sqref="C18 C37 C39">
    <cfRule type="containsText" dxfId="16" priority="63" operator="containsText" text="Day">
      <formula>NOT(ISERROR(SEARCH("Day",C18)))</formula>
    </cfRule>
  </conditionalFormatting>
  <conditionalFormatting sqref="C37">
    <cfRule type="containsBlanks" dxfId="15" priority="20">
      <formula>LEN(TRIM(C37))=0</formula>
    </cfRule>
  </conditionalFormatting>
  <conditionalFormatting sqref="C39">
    <cfRule type="containsBlanks" dxfId="14" priority="19">
      <formula>LEN(TRIM(C39))=0</formula>
    </cfRule>
  </conditionalFormatting>
  <conditionalFormatting sqref="C45">
    <cfRule type="containsBlanks" dxfId="13" priority="17">
      <formula>LEN(TRIM(C45))=0</formula>
    </cfRule>
  </conditionalFormatting>
  <conditionalFormatting sqref="C55">
    <cfRule type="containsBlanks" dxfId="12" priority="3">
      <formula>LEN(TRIM(C55))=0</formula>
    </cfRule>
  </conditionalFormatting>
  <conditionalFormatting sqref="C57">
    <cfRule type="containsBlanks" dxfId="11" priority="35">
      <formula>LEN(TRIM(C57))=0</formula>
    </cfRule>
  </conditionalFormatting>
  <conditionalFormatting sqref="C61">
    <cfRule type="containsBlanks" dxfId="10" priority="58">
      <formula>LEN(TRIM(C61))=0</formula>
    </cfRule>
  </conditionalFormatting>
  <conditionalFormatting sqref="C63">
    <cfRule type="containsText" dxfId="9" priority="8" operator="containsText" text="Day">
      <formula>NOT(ISERROR(SEARCH("Day",C63)))</formula>
    </cfRule>
    <cfRule type="containsBlanks" dxfId="8" priority="9">
      <formula>LEN(TRIM(C63))=0</formula>
    </cfRule>
  </conditionalFormatting>
  <conditionalFormatting sqref="C65">
    <cfRule type="containsText" dxfId="7" priority="4" operator="containsText" text="Day">
      <formula>NOT(ISERROR(SEARCH("Day",C65)))</formula>
    </cfRule>
    <cfRule type="containsBlanks" dxfId="6" priority="5">
      <formula>LEN(TRIM(C65))=0</formula>
    </cfRule>
  </conditionalFormatting>
  <conditionalFormatting sqref="C67">
    <cfRule type="containsBlanks" dxfId="5" priority="2">
      <formula>LEN(TRIM(C67))=0</formula>
    </cfRule>
  </conditionalFormatting>
  <conditionalFormatting sqref="C69">
    <cfRule type="containsBlanks" dxfId="4" priority="1">
      <formula>LEN(TRIM(C69))=0</formula>
    </cfRule>
  </conditionalFormatting>
  <conditionalFormatting sqref="C43:H43">
    <cfRule type="containsBlanks" dxfId="3" priority="10">
      <formula>LEN(TRIM(C43))=0</formula>
    </cfRule>
  </conditionalFormatting>
  <conditionalFormatting sqref="C47:J47">
    <cfRule type="containsBlanks" dxfId="2" priority="16">
      <formula>LEN(TRIM(C47))=0</formula>
    </cfRule>
  </conditionalFormatting>
  <conditionalFormatting sqref="C12:T12 C14 C16:H16 C18 C20:F20 C22:H22 C24:K24 C26:K26 C28:T28 C33:J33 C35:J35 C59 C74:T74 C76 C78:K78 C80:K80 C82:T82 U106075">
    <cfRule type="containsBlanks" dxfId="1" priority="82">
      <formula>LEN(TRIM(C12))=0</formula>
    </cfRule>
  </conditionalFormatting>
  <conditionalFormatting sqref="C49:T49 C51:T51">
    <cfRule type="containsBlanks" dxfId="0" priority="18">
      <formula>LEN(TRIM(C49))=0</formula>
    </cfRule>
  </conditionalFormatting>
  <dataValidations count="9">
    <dataValidation allowBlank="1" showInputMessage="1" showErrorMessage="1" promptTitle="Home Address" prompt="write your complete home address in your country" sqref="C28:T28" xr:uid="{58FD9CC3-2670-4BDD-9066-C3878A039094}"/>
    <dataValidation type="list" allowBlank="1" showInputMessage="1" showErrorMessage="1" sqref="C20:F20" xr:uid="{00000000-0002-0000-0100-000000000000}">
      <formula1>List_Status_Kawin</formula1>
    </dataValidation>
    <dataValidation type="list" allowBlank="1" showInputMessage="1" showErrorMessage="1" sqref="C76" xr:uid="{00000000-0002-0000-0100-000001000000}">
      <formula1>Hubungan</formula1>
    </dataValidation>
    <dataValidation type="list" allowBlank="1" showInputMessage="1" showErrorMessage="1" sqref="C14" xr:uid="{00000000-0002-0000-0100-000008000000}">
      <formula1>List_Gender</formula1>
    </dataValidation>
    <dataValidation type="date" operator="lessThan" allowBlank="1" showInputMessage="1" showErrorMessage="1" promptTitle="Tanggal" prompt="masukan tgl, bulan dan tahun sesuai setting komputer anda_x000a_&quot;YYYY/MM/DD&quot;" sqref="C18:H18" xr:uid="{5A86C33E-6683-4436-9848-2313105C36D3}">
      <formula1>NOW()</formula1>
    </dataValidation>
    <dataValidation type="date" operator="lessThanOrEqual" allowBlank="1" showInputMessage="1" showErrorMessage="1" promptTitle="Tanggal" prompt="masukan tgl, bulan dan tahun sesuai setting komputer anda_x000a_&quot;YYYY/MM/DD&quot;" sqref="C37:H37" xr:uid="{29DD2EBB-59BE-4F3D-AC28-9C43CF2C45F2}">
      <formula1>NOW()</formula1>
    </dataValidation>
    <dataValidation type="date" operator="greaterThanOrEqual" allowBlank="1" showInputMessage="1" showErrorMessage="1" promptTitle="Tanggal" prompt="masukan tgl, bulan dan tahun sesuai setting komputer anda_x000a_&quot;YYYY/MM/DD&quot;" sqref="C63:H63 C65:H65" xr:uid="{7AD0541C-1B49-4402-9291-808ED7B8E495}">
      <formula1>DATE(2024,1,1)</formula1>
    </dataValidation>
    <dataValidation type="date" operator="greaterThanOrEqual" allowBlank="1" showInputMessage="1" showErrorMessage="1" promptTitle="Tanggal" prompt="masukan tgl, bulan dan tahun sesuai setting komputer anda_x000a_&quot;YYYY/MM/DD&quot;" sqref="C39:H39" xr:uid="{4A08A36B-A476-4B38-ACAC-D12C2990E2FF}">
      <formula1>DATE(2020,1,1)</formula1>
    </dataValidation>
    <dataValidation type="list" allowBlank="1" showInputMessage="1" showErrorMessage="1" sqref="C55:K55" xr:uid="{CA5829E0-2C77-4596-A2B0-B0089BB7B475}">
      <formula1>List_Jenis_Program</formula1>
    </dataValidation>
  </dataValidations>
  <hyperlinks>
    <hyperlink ref="G45:R45" location="Study_Program!B4" display="Klik di sini untuk melihat daftar program studi" xr:uid="{F2C30744-5699-4119-A05F-D89B6AC126DE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80" orientation="portrait" horizontalDpi="4294967295" verticalDpi="4294967295" r:id="rId2"/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100-00000D000000}">
          <x14:formula1>
            <xm:f>OFFSET(List!$Q$1,1,0,COUNTA(List!$Q:$Q),1)</xm:f>
          </x14:formula1>
          <xm:sqref>C22:H22</xm:sqref>
        </x14:dataValidation>
        <x14:dataValidation type="list" allowBlank="1" showInputMessage="1" showErrorMessage="1" xr:uid="{9BA6EFE3-292F-4C24-A51C-DCD823E7355D}">
          <x14:formula1>
            <xm:f>OFFSET(List!$C$1,1,0,COUNTA(List!$C:$C),1)</xm:f>
          </x14:formula1>
          <xm:sqref>C61:I61</xm:sqref>
        </x14:dataValidation>
        <x14:dataValidation type="list" allowBlank="1" showInputMessage="1" showErrorMessage="1" xr:uid="{16FCEFEC-9B16-4852-947A-B6A8569B04D4}">
          <x14:formula1>
            <xm:f>List!$L$2:$L$3</xm:f>
          </x14:formula1>
          <xm:sqref>C67</xm:sqref>
        </x14:dataValidation>
        <x14:dataValidation type="list" allowBlank="1" showInputMessage="1" showErrorMessage="1" xr:uid="{55F3F2D3-3BFE-4186-9BC6-D9FA45E37EB6}">
          <x14:formula1>
            <xm:f>List!$O$2:$O$31</xm:f>
          </x14:formula1>
          <xm:sqref>C69</xm:sqref>
        </x14:dataValidation>
        <x14:dataValidation type="list" allowBlank="1" showInputMessage="1" showErrorMessage="1" xr:uid="{00000000-0002-0000-0100-000006000000}">
          <x14:formula1>
            <xm:f>OFFSET(Study_Program!$B$3,1,0,COUNTA(Study_Program!$B:$B),1)</xm:f>
          </x14:formula1>
          <xm:sqref>L43:M43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B1:H180"/>
  <sheetViews>
    <sheetView showGridLines="0" workbookViewId="0">
      <pane ySplit="3" topLeftCell="A4" activePane="bottomLeft" state="frozen"/>
      <selection pane="bottomLeft" activeCell="B4" sqref="B4"/>
    </sheetView>
  </sheetViews>
  <sheetFormatPr defaultRowHeight="15" x14ac:dyDescent="0.25"/>
  <cols>
    <col min="1" max="1" width="12.5703125" customWidth="1"/>
    <col min="2" max="2" width="12" customWidth="1"/>
    <col min="3" max="3" width="13.42578125" customWidth="1"/>
    <col min="4" max="4" width="53.7109375" bestFit="1" customWidth="1"/>
    <col min="5" max="5" width="44" bestFit="1" customWidth="1"/>
    <col min="6" max="6" width="32.42578125" customWidth="1"/>
    <col min="7" max="7" width="12.5703125" customWidth="1"/>
    <col min="8" max="8" width="25.28515625" customWidth="1"/>
  </cols>
  <sheetData>
    <row r="1" spans="2:8" ht="32.25" customHeight="1" x14ac:dyDescent="0.25">
      <c r="C1" s="74" t="s">
        <v>150</v>
      </c>
      <c r="D1" s="74"/>
    </row>
    <row r="2" spans="2:8" ht="6" customHeight="1" x14ac:dyDescent="0.25"/>
    <row r="3" spans="2:8" x14ac:dyDescent="0.25">
      <c r="B3" s="20" t="s">
        <v>151</v>
      </c>
      <c r="C3" s="20" t="s">
        <v>120</v>
      </c>
      <c r="D3" s="20" t="s">
        <v>121</v>
      </c>
      <c r="E3" s="20" t="s">
        <v>152</v>
      </c>
      <c r="F3" s="26" t="s">
        <v>552</v>
      </c>
      <c r="G3" s="26" t="s">
        <v>553</v>
      </c>
      <c r="H3" s="26" t="s">
        <v>184</v>
      </c>
    </row>
    <row r="4" spans="2:8" x14ac:dyDescent="0.25">
      <c r="B4" s="19" t="s">
        <v>190</v>
      </c>
      <c r="C4" s="19" t="s">
        <v>109</v>
      </c>
      <c r="D4" s="19" t="s">
        <v>122</v>
      </c>
      <c r="E4" s="19" t="s">
        <v>123</v>
      </c>
      <c r="F4" s="19" t="s">
        <v>177</v>
      </c>
      <c r="G4" s="19" t="s">
        <v>186</v>
      </c>
      <c r="H4" s="19" t="s">
        <v>158</v>
      </c>
    </row>
    <row r="5" spans="2:8" x14ac:dyDescent="0.25">
      <c r="B5" s="19" t="s">
        <v>195</v>
      </c>
      <c r="C5" s="19" t="s">
        <v>109</v>
      </c>
      <c r="D5" s="19" t="s">
        <v>124</v>
      </c>
      <c r="E5" s="19" t="s">
        <v>123</v>
      </c>
      <c r="F5" s="19" t="s">
        <v>176</v>
      </c>
      <c r="G5" s="19" t="s">
        <v>186</v>
      </c>
      <c r="H5" s="19" t="s">
        <v>158</v>
      </c>
    </row>
    <row r="6" spans="2:8" x14ac:dyDescent="0.25">
      <c r="B6" s="28" t="s">
        <v>185</v>
      </c>
      <c r="C6" s="19" t="s">
        <v>109</v>
      </c>
      <c r="D6" s="19" t="s">
        <v>125</v>
      </c>
      <c r="E6" s="19" t="s">
        <v>123</v>
      </c>
      <c r="F6" s="19" t="s">
        <v>175</v>
      </c>
      <c r="G6" s="19" t="s">
        <v>186</v>
      </c>
      <c r="H6" s="19" t="s">
        <v>158</v>
      </c>
    </row>
    <row r="7" spans="2:8" x14ac:dyDescent="0.25">
      <c r="B7" s="28" t="s">
        <v>202</v>
      </c>
      <c r="C7" s="19" t="s">
        <v>109</v>
      </c>
      <c r="D7" s="19" t="s">
        <v>126</v>
      </c>
      <c r="E7" s="19" t="s">
        <v>123</v>
      </c>
      <c r="F7" s="19" t="s">
        <v>168</v>
      </c>
      <c r="G7" s="19" t="s">
        <v>186</v>
      </c>
      <c r="H7" s="19" t="s">
        <v>158</v>
      </c>
    </row>
    <row r="8" spans="2:8" x14ac:dyDescent="0.25">
      <c r="B8" s="28" t="s">
        <v>191</v>
      </c>
      <c r="C8" s="19" t="s">
        <v>109</v>
      </c>
      <c r="D8" s="19" t="s">
        <v>192</v>
      </c>
      <c r="E8" s="19" t="s">
        <v>123</v>
      </c>
      <c r="F8" s="19" t="s">
        <v>193</v>
      </c>
      <c r="G8" s="19" t="s">
        <v>186</v>
      </c>
      <c r="H8" s="19" t="s">
        <v>158</v>
      </c>
    </row>
    <row r="9" spans="2:8" x14ac:dyDescent="0.25">
      <c r="B9" s="25" t="s">
        <v>194</v>
      </c>
      <c r="C9" s="19" t="s">
        <v>109</v>
      </c>
      <c r="D9" s="19" t="s">
        <v>127</v>
      </c>
      <c r="E9" s="19" t="s">
        <v>123</v>
      </c>
      <c r="F9" s="19" t="s">
        <v>178</v>
      </c>
      <c r="G9" s="19" t="s">
        <v>186</v>
      </c>
      <c r="H9" s="19" t="s">
        <v>158</v>
      </c>
    </row>
    <row r="10" spans="2:8" x14ac:dyDescent="0.25">
      <c r="B10" s="25" t="s">
        <v>187</v>
      </c>
      <c r="C10" s="19" t="s">
        <v>109</v>
      </c>
      <c r="D10" s="19" t="s">
        <v>188</v>
      </c>
      <c r="E10" s="19" t="s">
        <v>123</v>
      </c>
      <c r="F10" s="19" t="s">
        <v>189</v>
      </c>
      <c r="G10" s="19" t="s">
        <v>186</v>
      </c>
      <c r="H10" s="19" t="s">
        <v>158</v>
      </c>
    </row>
    <row r="11" spans="2:8" x14ac:dyDescent="0.25">
      <c r="B11" s="25" t="s">
        <v>196</v>
      </c>
      <c r="C11" s="19" t="s">
        <v>109</v>
      </c>
      <c r="D11" s="19" t="s">
        <v>197</v>
      </c>
      <c r="E11" s="19" t="s">
        <v>123</v>
      </c>
      <c r="F11" s="19" t="s">
        <v>198</v>
      </c>
      <c r="G11" s="19" t="s">
        <v>186</v>
      </c>
      <c r="H11" s="19" t="s">
        <v>158</v>
      </c>
    </row>
    <row r="12" spans="2:8" x14ac:dyDescent="0.25">
      <c r="B12" s="28" t="s">
        <v>199</v>
      </c>
      <c r="C12" s="19" t="s">
        <v>109</v>
      </c>
      <c r="D12" s="19" t="s">
        <v>200</v>
      </c>
      <c r="E12" s="19" t="s">
        <v>123</v>
      </c>
      <c r="F12" s="19" t="s">
        <v>201</v>
      </c>
      <c r="G12" s="19" t="s">
        <v>186</v>
      </c>
      <c r="H12" s="19" t="s">
        <v>158</v>
      </c>
    </row>
    <row r="13" spans="2:8" x14ac:dyDescent="0.25">
      <c r="B13" s="25" t="s">
        <v>262</v>
      </c>
      <c r="C13" s="19" t="s">
        <v>109</v>
      </c>
      <c r="D13" s="19" t="s">
        <v>263</v>
      </c>
      <c r="E13" s="19" t="s">
        <v>110</v>
      </c>
      <c r="F13" s="19" t="s">
        <v>264</v>
      </c>
      <c r="G13" s="19" t="s">
        <v>186</v>
      </c>
      <c r="H13" s="19" t="s">
        <v>156</v>
      </c>
    </row>
    <row r="14" spans="2:8" x14ac:dyDescent="0.25">
      <c r="B14" s="25" t="s">
        <v>258</v>
      </c>
      <c r="C14" s="19" t="s">
        <v>109</v>
      </c>
      <c r="D14" s="19" t="s">
        <v>128</v>
      </c>
      <c r="E14" s="19" t="s">
        <v>110</v>
      </c>
      <c r="F14" s="19" t="s">
        <v>167</v>
      </c>
      <c r="G14" s="19" t="s">
        <v>186</v>
      </c>
      <c r="H14" s="19" t="s">
        <v>156</v>
      </c>
    </row>
    <row r="15" spans="2:8" x14ac:dyDescent="0.25">
      <c r="B15" s="25" t="s">
        <v>257</v>
      </c>
      <c r="C15" s="19" t="s">
        <v>109</v>
      </c>
      <c r="D15" s="19" t="s">
        <v>129</v>
      </c>
      <c r="E15" s="19" t="s">
        <v>110</v>
      </c>
      <c r="F15" s="19" t="s">
        <v>166</v>
      </c>
      <c r="G15" s="19" t="s">
        <v>186</v>
      </c>
      <c r="H15" s="19" t="s">
        <v>156</v>
      </c>
    </row>
    <row r="16" spans="2:8" x14ac:dyDescent="0.25">
      <c r="B16" s="25" t="s">
        <v>259</v>
      </c>
      <c r="C16" s="19" t="s">
        <v>109</v>
      </c>
      <c r="D16" s="19" t="s">
        <v>260</v>
      </c>
      <c r="E16" s="19" t="s">
        <v>110</v>
      </c>
      <c r="F16" s="19" t="s">
        <v>261</v>
      </c>
      <c r="G16" s="19" t="s">
        <v>186</v>
      </c>
      <c r="H16" s="19" t="s">
        <v>156</v>
      </c>
    </row>
    <row r="17" spans="2:8" x14ac:dyDescent="0.25">
      <c r="B17" s="25" t="s">
        <v>268</v>
      </c>
      <c r="C17" s="19" t="s">
        <v>109</v>
      </c>
      <c r="D17" s="19" t="s">
        <v>130</v>
      </c>
      <c r="E17" s="19" t="s">
        <v>110</v>
      </c>
      <c r="F17" s="19" t="s">
        <v>170</v>
      </c>
      <c r="G17" s="19" t="s">
        <v>186</v>
      </c>
      <c r="H17" s="19" t="s">
        <v>156</v>
      </c>
    </row>
    <row r="18" spans="2:8" x14ac:dyDescent="0.25">
      <c r="B18" s="25" t="s">
        <v>269</v>
      </c>
      <c r="C18" s="19" t="s">
        <v>109</v>
      </c>
      <c r="D18" s="19" t="s">
        <v>131</v>
      </c>
      <c r="E18" s="19" t="s">
        <v>110</v>
      </c>
      <c r="F18" s="19" t="s">
        <v>157</v>
      </c>
      <c r="G18" s="19" t="s">
        <v>186</v>
      </c>
      <c r="H18" s="19" t="s">
        <v>156</v>
      </c>
    </row>
    <row r="19" spans="2:8" x14ac:dyDescent="0.25">
      <c r="B19" s="25" t="s">
        <v>270</v>
      </c>
      <c r="C19" s="19" t="s">
        <v>109</v>
      </c>
      <c r="D19" s="19" t="s">
        <v>271</v>
      </c>
      <c r="E19" s="19" t="s">
        <v>110</v>
      </c>
      <c r="F19" s="19" t="s">
        <v>272</v>
      </c>
      <c r="G19" s="19" t="s">
        <v>186</v>
      </c>
      <c r="H19" s="19" t="s">
        <v>156</v>
      </c>
    </row>
    <row r="20" spans="2:8" x14ac:dyDescent="0.25">
      <c r="B20" s="25" t="s">
        <v>265</v>
      </c>
      <c r="C20" s="19" t="s">
        <v>109</v>
      </c>
      <c r="D20" s="19" t="s">
        <v>266</v>
      </c>
      <c r="E20" s="19" t="s">
        <v>110</v>
      </c>
      <c r="F20" s="19" t="s">
        <v>267</v>
      </c>
      <c r="G20" s="19" t="s">
        <v>186</v>
      </c>
      <c r="H20" s="19" t="s">
        <v>156</v>
      </c>
    </row>
    <row r="21" spans="2:8" x14ac:dyDescent="0.25">
      <c r="B21" s="25" t="s">
        <v>273</v>
      </c>
      <c r="C21" s="19" t="s">
        <v>109</v>
      </c>
      <c r="D21" s="19" t="s">
        <v>274</v>
      </c>
      <c r="E21" s="19" t="s">
        <v>110</v>
      </c>
      <c r="F21" s="19" t="s">
        <v>275</v>
      </c>
      <c r="G21" s="19" t="s">
        <v>186</v>
      </c>
      <c r="H21" s="19" t="s">
        <v>156</v>
      </c>
    </row>
    <row r="22" spans="2:8" x14ac:dyDescent="0.25">
      <c r="B22" s="25" t="s">
        <v>248</v>
      </c>
      <c r="C22" s="19" t="s">
        <v>109</v>
      </c>
      <c r="D22" s="19" t="s">
        <v>249</v>
      </c>
      <c r="E22" s="19" t="s">
        <v>110</v>
      </c>
      <c r="F22" s="19" t="s">
        <v>250</v>
      </c>
      <c r="G22" s="19" t="s">
        <v>186</v>
      </c>
      <c r="H22" s="19" t="s">
        <v>156</v>
      </c>
    </row>
    <row r="23" spans="2:8" x14ac:dyDescent="0.25">
      <c r="B23" s="25" t="s">
        <v>582</v>
      </c>
      <c r="C23" s="19" t="s">
        <v>148</v>
      </c>
      <c r="D23" s="19" t="s">
        <v>245</v>
      </c>
      <c r="E23" s="19" t="s">
        <v>110</v>
      </c>
      <c r="F23" s="19" t="s">
        <v>246</v>
      </c>
      <c r="G23" s="19" t="s">
        <v>338</v>
      </c>
      <c r="H23" s="19" t="s">
        <v>156</v>
      </c>
    </row>
    <row r="24" spans="2:8" x14ac:dyDescent="0.25">
      <c r="B24" s="25" t="s">
        <v>244</v>
      </c>
      <c r="C24" s="19" t="s">
        <v>149</v>
      </c>
      <c r="D24" s="19" t="s">
        <v>245</v>
      </c>
      <c r="E24" s="19" t="s">
        <v>110</v>
      </c>
      <c r="F24" s="19" t="s">
        <v>246</v>
      </c>
      <c r="G24" s="19" t="s">
        <v>247</v>
      </c>
      <c r="H24" s="19" t="s">
        <v>156</v>
      </c>
    </row>
    <row r="25" spans="2:8" x14ac:dyDescent="0.25">
      <c r="B25" s="25" t="s">
        <v>254</v>
      </c>
      <c r="C25" s="19" t="s">
        <v>109</v>
      </c>
      <c r="D25" s="19" t="s">
        <v>255</v>
      </c>
      <c r="E25" s="19" t="s">
        <v>110</v>
      </c>
      <c r="F25" s="19" t="s">
        <v>256</v>
      </c>
      <c r="G25" s="19" t="s">
        <v>186</v>
      </c>
      <c r="H25" s="19" t="s">
        <v>156</v>
      </c>
    </row>
    <row r="26" spans="2:8" x14ac:dyDescent="0.25">
      <c r="B26" s="25" t="s">
        <v>251</v>
      </c>
      <c r="C26" s="19" t="s">
        <v>109</v>
      </c>
      <c r="D26" s="19" t="s">
        <v>252</v>
      </c>
      <c r="E26" s="19" t="s">
        <v>110</v>
      </c>
      <c r="F26" s="19" t="s">
        <v>253</v>
      </c>
      <c r="G26" s="19" t="s">
        <v>186</v>
      </c>
      <c r="H26" s="19" t="s">
        <v>156</v>
      </c>
    </row>
    <row r="27" spans="2:8" x14ac:dyDescent="0.25">
      <c r="B27" s="25" t="s">
        <v>583</v>
      </c>
      <c r="C27" s="19" t="s">
        <v>109</v>
      </c>
      <c r="D27" s="19" t="s">
        <v>585</v>
      </c>
      <c r="E27" s="19" t="s">
        <v>110</v>
      </c>
      <c r="F27" s="19" t="s">
        <v>584</v>
      </c>
      <c r="G27" s="19" t="s">
        <v>186</v>
      </c>
      <c r="H27" s="19" t="s">
        <v>156</v>
      </c>
    </row>
    <row r="28" spans="2:8" x14ac:dyDescent="0.25">
      <c r="B28" s="25" t="s">
        <v>217</v>
      </c>
      <c r="C28" s="19" t="s">
        <v>109</v>
      </c>
      <c r="D28" s="19" t="s">
        <v>218</v>
      </c>
      <c r="E28" s="19" t="s">
        <v>111</v>
      </c>
      <c r="F28" s="19" t="s">
        <v>219</v>
      </c>
      <c r="G28" s="19" t="s">
        <v>186</v>
      </c>
      <c r="H28" s="19" t="s">
        <v>162</v>
      </c>
    </row>
    <row r="29" spans="2:8" x14ac:dyDescent="0.25">
      <c r="B29" s="25" t="s">
        <v>224</v>
      </c>
      <c r="C29" s="19" t="s">
        <v>109</v>
      </c>
      <c r="D29" s="19" t="s">
        <v>225</v>
      </c>
      <c r="E29" s="19" t="s">
        <v>111</v>
      </c>
      <c r="F29" s="19" t="s">
        <v>226</v>
      </c>
      <c r="G29" s="19" t="s">
        <v>186</v>
      </c>
      <c r="H29" s="19" t="s">
        <v>162</v>
      </c>
    </row>
    <row r="30" spans="2:8" x14ac:dyDescent="0.25">
      <c r="B30" s="25" t="s">
        <v>207</v>
      </c>
      <c r="C30" s="19" t="s">
        <v>109</v>
      </c>
      <c r="D30" s="19" t="s">
        <v>132</v>
      </c>
      <c r="E30" s="19" t="s">
        <v>111</v>
      </c>
      <c r="F30" s="19" t="s">
        <v>174</v>
      </c>
      <c r="G30" s="19" t="s">
        <v>186</v>
      </c>
      <c r="H30" s="19" t="s">
        <v>162</v>
      </c>
    </row>
    <row r="31" spans="2:8" x14ac:dyDescent="0.25">
      <c r="B31" s="25" t="s">
        <v>203</v>
      </c>
      <c r="C31" s="19" t="s">
        <v>109</v>
      </c>
      <c r="D31" s="19" t="s">
        <v>133</v>
      </c>
      <c r="E31" s="19" t="s">
        <v>111</v>
      </c>
      <c r="F31" s="19" t="s">
        <v>163</v>
      </c>
      <c r="G31" s="19" t="s">
        <v>186</v>
      </c>
      <c r="H31" s="19" t="s">
        <v>162</v>
      </c>
    </row>
    <row r="32" spans="2:8" x14ac:dyDescent="0.25">
      <c r="B32" s="25" t="s">
        <v>220</v>
      </c>
      <c r="C32" s="19" t="s">
        <v>109</v>
      </c>
      <c r="D32" s="19" t="s">
        <v>173</v>
      </c>
      <c r="E32" s="19" t="s">
        <v>111</v>
      </c>
      <c r="F32" s="19" t="s">
        <v>172</v>
      </c>
      <c r="G32" s="19" t="s">
        <v>186</v>
      </c>
      <c r="H32" s="19" t="s">
        <v>162</v>
      </c>
    </row>
    <row r="33" spans="2:8" x14ac:dyDescent="0.25">
      <c r="B33" s="25" t="s">
        <v>211</v>
      </c>
      <c r="C33" s="19" t="s">
        <v>109</v>
      </c>
      <c r="D33" s="19" t="s">
        <v>212</v>
      </c>
      <c r="E33" s="19" t="s">
        <v>111</v>
      </c>
      <c r="F33" s="19" t="s">
        <v>213</v>
      </c>
      <c r="G33" s="19" t="s">
        <v>186</v>
      </c>
      <c r="H33" s="19" t="s">
        <v>162</v>
      </c>
    </row>
    <row r="34" spans="2:8" x14ac:dyDescent="0.25">
      <c r="B34" s="25" t="s">
        <v>208</v>
      </c>
      <c r="C34" s="19" t="s">
        <v>109</v>
      </c>
      <c r="D34" s="19" t="s">
        <v>209</v>
      </c>
      <c r="E34" s="19" t="s">
        <v>111</v>
      </c>
      <c r="F34" s="19" t="s">
        <v>210</v>
      </c>
      <c r="G34" s="19" t="s">
        <v>186</v>
      </c>
      <c r="H34" s="19" t="s">
        <v>162</v>
      </c>
    </row>
    <row r="35" spans="2:8" x14ac:dyDescent="0.25">
      <c r="B35" s="25" t="s">
        <v>221</v>
      </c>
      <c r="C35" s="19" t="s">
        <v>109</v>
      </c>
      <c r="D35" s="19" t="s">
        <v>222</v>
      </c>
      <c r="E35" s="19" t="s">
        <v>111</v>
      </c>
      <c r="F35" s="19" t="s">
        <v>223</v>
      </c>
      <c r="G35" s="19" t="s">
        <v>186</v>
      </c>
      <c r="H35" s="19" t="s">
        <v>162</v>
      </c>
    </row>
    <row r="36" spans="2:8" x14ac:dyDescent="0.25">
      <c r="B36" s="25" t="s">
        <v>204</v>
      </c>
      <c r="C36" s="19" t="s">
        <v>109</v>
      </c>
      <c r="D36" s="19" t="s">
        <v>205</v>
      </c>
      <c r="E36" s="19" t="s">
        <v>111</v>
      </c>
      <c r="F36" s="19" t="s">
        <v>206</v>
      </c>
      <c r="G36" s="19" t="s">
        <v>186</v>
      </c>
      <c r="H36" s="19" t="s">
        <v>162</v>
      </c>
    </row>
    <row r="37" spans="2:8" x14ac:dyDescent="0.25">
      <c r="B37" s="25" t="s">
        <v>214</v>
      </c>
      <c r="C37" s="19" t="s">
        <v>109</v>
      </c>
      <c r="D37" s="19" t="s">
        <v>215</v>
      </c>
      <c r="E37" s="19" t="s">
        <v>111</v>
      </c>
      <c r="F37" s="19" t="s">
        <v>216</v>
      </c>
      <c r="G37" s="19" t="s">
        <v>186</v>
      </c>
      <c r="H37" s="19" t="s">
        <v>162</v>
      </c>
    </row>
    <row r="38" spans="2:8" x14ac:dyDescent="0.25">
      <c r="B38" s="25" t="s">
        <v>291</v>
      </c>
      <c r="C38" s="19" t="s">
        <v>109</v>
      </c>
      <c r="D38" s="19" t="s">
        <v>134</v>
      </c>
      <c r="E38" s="19" t="s">
        <v>112</v>
      </c>
      <c r="F38" s="19" t="s">
        <v>169</v>
      </c>
      <c r="G38" s="19" t="s">
        <v>186</v>
      </c>
      <c r="H38" s="19" t="s">
        <v>159</v>
      </c>
    </row>
    <row r="39" spans="2:8" x14ac:dyDescent="0.25">
      <c r="B39" s="25" t="s">
        <v>295</v>
      </c>
      <c r="C39" s="19" t="s">
        <v>109</v>
      </c>
      <c r="D39" s="19" t="s">
        <v>135</v>
      </c>
      <c r="E39" s="19" t="s">
        <v>112</v>
      </c>
      <c r="F39" s="19" t="s">
        <v>161</v>
      </c>
      <c r="G39" s="19" t="s">
        <v>186</v>
      </c>
      <c r="H39" s="19" t="s">
        <v>159</v>
      </c>
    </row>
    <row r="40" spans="2:8" x14ac:dyDescent="0.25">
      <c r="B40" s="25" t="s">
        <v>279</v>
      </c>
      <c r="C40" s="19" t="s">
        <v>109</v>
      </c>
      <c r="D40" s="19" t="s">
        <v>136</v>
      </c>
      <c r="E40" s="19" t="s">
        <v>112</v>
      </c>
      <c r="F40" s="19" t="s">
        <v>164</v>
      </c>
      <c r="G40" s="19" t="s">
        <v>186</v>
      </c>
      <c r="H40" s="19" t="s">
        <v>159</v>
      </c>
    </row>
    <row r="41" spans="2:8" x14ac:dyDescent="0.25">
      <c r="B41" s="25" t="s">
        <v>281</v>
      </c>
      <c r="C41" s="19" t="s">
        <v>109</v>
      </c>
      <c r="D41" s="19" t="s">
        <v>137</v>
      </c>
      <c r="E41" s="19" t="s">
        <v>112</v>
      </c>
      <c r="F41" s="19" t="s">
        <v>160</v>
      </c>
      <c r="G41" s="19" t="s">
        <v>186</v>
      </c>
      <c r="H41" s="19" t="s">
        <v>159</v>
      </c>
    </row>
    <row r="42" spans="2:8" x14ac:dyDescent="0.25">
      <c r="B42" s="25" t="s">
        <v>285</v>
      </c>
      <c r="C42" s="19" t="s">
        <v>109</v>
      </c>
      <c r="D42" s="19" t="s">
        <v>138</v>
      </c>
      <c r="E42" s="19" t="s">
        <v>112</v>
      </c>
      <c r="F42" s="19" t="s">
        <v>183</v>
      </c>
      <c r="G42" s="19" t="s">
        <v>186</v>
      </c>
      <c r="H42" s="19" t="s">
        <v>159</v>
      </c>
    </row>
    <row r="43" spans="2:8" x14ac:dyDescent="0.25">
      <c r="B43" s="25" t="s">
        <v>586</v>
      </c>
      <c r="C43" s="19" t="s">
        <v>588</v>
      </c>
      <c r="D43" s="19" t="s">
        <v>138</v>
      </c>
      <c r="E43" s="19" t="s">
        <v>112</v>
      </c>
      <c r="F43" s="19" t="s">
        <v>183</v>
      </c>
      <c r="G43" s="19" t="s">
        <v>587</v>
      </c>
      <c r="H43" s="19" t="s">
        <v>159</v>
      </c>
    </row>
    <row r="44" spans="2:8" x14ac:dyDescent="0.25">
      <c r="B44" s="25" t="s">
        <v>286</v>
      </c>
      <c r="C44" s="19" t="s">
        <v>109</v>
      </c>
      <c r="D44" s="19" t="s">
        <v>287</v>
      </c>
      <c r="E44" s="19" t="s">
        <v>112</v>
      </c>
      <c r="F44" s="19" t="s">
        <v>171</v>
      </c>
      <c r="G44" s="19" t="s">
        <v>186</v>
      </c>
      <c r="H44" s="19" t="s">
        <v>159</v>
      </c>
    </row>
    <row r="45" spans="2:8" x14ac:dyDescent="0.25">
      <c r="B45" s="25" t="s">
        <v>288</v>
      </c>
      <c r="C45" s="19" t="s">
        <v>109</v>
      </c>
      <c r="D45" s="19" t="s">
        <v>289</v>
      </c>
      <c r="E45" s="19" t="s">
        <v>112</v>
      </c>
      <c r="F45" s="19" t="s">
        <v>290</v>
      </c>
      <c r="G45" s="19" t="s">
        <v>186</v>
      </c>
      <c r="H45" s="19" t="s">
        <v>159</v>
      </c>
    </row>
    <row r="46" spans="2:8" x14ac:dyDescent="0.25">
      <c r="B46" s="25" t="s">
        <v>292</v>
      </c>
      <c r="C46" s="19" t="s">
        <v>109</v>
      </c>
      <c r="D46" s="19" t="s">
        <v>293</v>
      </c>
      <c r="E46" s="19" t="s">
        <v>112</v>
      </c>
      <c r="F46" s="19" t="s">
        <v>294</v>
      </c>
      <c r="G46" s="19" t="s">
        <v>186</v>
      </c>
      <c r="H46" s="19" t="s">
        <v>159</v>
      </c>
    </row>
    <row r="47" spans="2:8" x14ac:dyDescent="0.25">
      <c r="B47" s="25" t="s">
        <v>276</v>
      </c>
      <c r="C47" s="19" t="s">
        <v>109</v>
      </c>
      <c r="D47" s="19" t="s">
        <v>277</v>
      </c>
      <c r="E47" s="19" t="s">
        <v>112</v>
      </c>
      <c r="F47" s="19" t="s">
        <v>278</v>
      </c>
      <c r="G47" s="19" t="s">
        <v>186</v>
      </c>
      <c r="H47" s="19" t="s">
        <v>159</v>
      </c>
    </row>
    <row r="48" spans="2:8" x14ac:dyDescent="0.25">
      <c r="B48" s="25" t="s">
        <v>280</v>
      </c>
      <c r="C48" s="19" t="s">
        <v>109</v>
      </c>
      <c r="D48" s="19" t="s">
        <v>139</v>
      </c>
      <c r="E48" s="19" t="s">
        <v>112</v>
      </c>
      <c r="F48" s="19" t="s">
        <v>182</v>
      </c>
      <c r="G48" s="19" t="s">
        <v>186</v>
      </c>
      <c r="H48" s="19" t="s">
        <v>159</v>
      </c>
    </row>
    <row r="49" spans="2:8" x14ac:dyDescent="0.25">
      <c r="B49" s="25" t="s">
        <v>589</v>
      </c>
      <c r="C49" s="19" t="s">
        <v>588</v>
      </c>
      <c r="D49" s="19" t="s">
        <v>139</v>
      </c>
      <c r="E49" s="19" t="s">
        <v>112</v>
      </c>
      <c r="F49" s="19" t="s">
        <v>182</v>
      </c>
      <c r="G49" s="19" t="s">
        <v>587</v>
      </c>
      <c r="H49" s="19" t="s">
        <v>159</v>
      </c>
    </row>
    <row r="50" spans="2:8" x14ac:dyDescent="0.25">
      <c r="B50" s="25" t="s">
        <v>282</v>
      </c>
      <c r="C50" s="19" t="s">
        <v>109</v>
      </c>
      <c r="D50" s="19" t="s">
        <v>283</v>
      </c>
      <c r="E50" s="19" t="s">
        <v>112</v>
      </c>
      <c r="F50" s="19" t="s">
        <v>284</v>
      </c>
      <c r="G50" s="19" t="s">
        <v>186</v>
      </c>
      <c r="H50" s="19" t="s">
        <v>159</v>
      </c>
    </row>
    <row r="51" spans="2:8" x14ac:dyDescent="0.25">
      <c r="B51" s="25" t="s">
        <v>343</v>
      </c>
      <c r="C51" s="19" t="s">
        <v>109</v>
      </c>
      <c r="D51" s="19" t="s">
        <v>344</v>
      </c>
      <c r="E51" s="19" t="s">
        <v>590</v>
      </c>
      <c r="F51" s="19" t="s">
        <v>345</v>
      </c>
      <c r="G51" s="19" t="s">
        <v>186</v>
      </c>
      <c r="H51" s="19" t="s">
        <v>452</v>
      </c>
    </row>
    <row r="52" spans="2:8" x14ac:dyDescent="0.25">
      <c r="B52" s="25" t="s">
        <v>352</v>
      </c>
      <c r="C52" s="19" t="s">
        <v>109</v>
      </c>
      <c r="D52" s="19" t="s">
        <v>353</v>
      </c>
      <c r="E52" s="19" t="s">
        <v>590</v>
      </c>
      <c r="F52" s="19" t="s">
        <v>354</v>
      </c>
      <c r="G52" s="19" t="s">
        <v>186</v>
      </c>
      <c r="H52" s="19" t="s">
        <v>452</v>
      </c>
    </row>
    <row r="53" spans="2:8" x14ac:dyDescent="0.25">
      <c r="B53" s="25" t="s">
        <v>361</v>
      </c>
      <c r="C53" s="19" t="s">
        <v>109</v>
      </c>
      <c r="D53" s="19" t="s">
        <v>362</v>
      </c>
      <c r="E53" s="19" t="s">
        <v>590</v>
      </c>
      <c r="F53" s="19" t="s">
        <v>363</v>
      </c>
      <c r="G53" s="19" t="s">
        <v>186</v>
      </c>
      <c r="H53" s="19" t="s">
        <v>452</v>
      </c>
    </row>
    <row r="54" spans="2:8" x14ac:dyDescent="0.25">
      <c r="B54" s="25" t="s">
        <v>376</v>
      </c>
      <c r="C54" s="19" t="s">
        <v>109</v>
      </c>
      <c r="D54" s="19" t="s">
        <v>377</v>
      </c>
      <c r="E54" s="19" t="s">
        <v>590</v>
      </c>
      <c r="F54" s="19" t="s">
        <v>378</v>
      </c>
      <c r="G54" s="19" t="s">
        <v>186</v>
      </c>
      <c r="H54" s="19" t="s">
        <v>452</v>
      </c>
    </row>
    <row r="55" spans="2:8" x14ac:dyDescent="0.25">
      <c r="B55" s="25" t="s">
        <v>364</v>
      </c>
      <c r="C55" s="19" t="s">
        <v>109</v>
      </c>
      <c r="D55" s="19" t="s">
        <v>365</v>
      </c>
      <c r="E55" s="19" t="s">
        <v>590</v>
      </c>
      <c r="F55" s="19" t="s">
        <v>366</v>
      </c>
      <c r="G55" s="19" t="s">
        <v>186</v>
      </c>
      <c r="H55" s="19" t="s">
        <v>452</v>
      </c>
    </row>
    <row r="56" spans="2:8" x14ac:dyDescent="0.25">
      <c r="B56" s="25" t="s">
        <v>355</v>
      </c>
      <c r="C56" s="19" t="s">
        <v>109</v>
      </c>
      <c r="D56" s="19" t="s">
        <v>356</v>
      </c>
      <c r="E56" s="19" t="s">
        <v>590</v>
      </c>
      <c r="F56" s="19" t="s">
        <v>357</v>
      </c>
      <c r="G56" s="19" t="s">
        <v>186</v>
      </c>
      <c r="H56" s="19" t="s">
        <v>452</v>
      </c>
    </row>
    <row r="57" spans="2:8" x14ac:dyDescent="0.25">
      <c r="B57" s="28" t="s">
        <v>367</v>
      </c>
      <c r="C57" s="19" t="s">
        <v>109</v>
      </c>
      <c r="D57" s="19" t="s">
        <v>368</v>
      </c>
      <c r="E57" s="19" t="s">
        <v>590</v>
      </c>
      <c r="F57" s="19" t="s">
        <v>369</v>
      </c>
      <c r="G57" s="19" t="s">
        <v>186</v>
      </c>
      <c r="H57" s="19" t="s">
        <v>452</v>
      </c>
    </row>
    <row r="58" spans="2:8" x14ac:dyDescent="0.25">
      <c r="B58" s="25" t="s">
        <v>339</v>
      </c>
      <c r="C58" s="19" t="s">
        <v>109</v>
      </c>
      <c r="D58" s="19" t="s">
        <v>340</v>
      </c>
      <c r="E58" s="19" t="s">
        <v>590</v>
      </c>
      <c r="F58" s="19" t="s">
        <v>341</v>
      </c>
      <c r="G58" s="19" t="s">
        <v>186</v>
      </c>
      <c r="H58" s="19" t="s">
        <v>452</v>
      </c>
    </row>
    <row r="59" spans="2:8" x14ac:dyDescent="0.25">
      <c r="B59" s="25" t="s">
        <v>346</v>
      </c>
      <c r="C59" s="19" t="s">
        <v>109</v>
      </c>
      <c r="D59" s="19" t="s">
        <v>347</v>
      </c>
      <c r="E59" s="19" t="s">
        <v>590</v>
      </c>
      <c r="F59" s="19" t="s">
        <v>348</v>
      </c>
      <c r="G59" s="19" t="s">
        <v>186</v>
      </c>
      <c r="H59" s="19" t="s">
        <v>452</v>
      </c>
    </row>
    <row r="60" spans="2:8" x14ac:dyDescent="0.25">
      <c r="B60" s="25" t="s">
        <v>370</v>
      </c>
      <c r="C60" s="19" t="s">
        <v>109</v>
      </c>
      <c r="D60" s="19" t="s">
        <v>371</v>
      </c>
      <c r="E60" s="19" t="s">
        <v>590</v>
      </c>
      <c r="F60" s="19" t="s">
        <v>372</v>
      </c>
      <c r="G60" s="19" t="s">
        <v>186</v>
      </c>
      <c r="H60" s="19" t="s">
        <v>452</v>
      </c>
    </row>
    <row r="61" spans="2:8" x14ac:dyDescent="0.25">
      <c r="B61" s="25" t="s">
        <v>358</v>
      </c>
      <c r="C61" s="19" t="s">
        <v>109</v>
      </c>
      <c r="D61" s="19" t="s">
        <v>359</v>
      </c>
      <c r="E61" s="19" t="s">
        <v>590</v>
      </c>
      <c r="F61" s="19" t="s">
        <v>360</v>
      </c>
      <c r="G61" s="19" t="s">
        <v>186</v>
      </c>
      <c r="H61" s="19" t="s">
        <v>452</v>
      </c>
    </row>
    <row r="62" spans="2:8" x14ac:dyDescent="0.25">
      <c r="B62" s="25" t="s">
        <v>342</v>
      </c>
      <c r="C62" s="19" t="s">
        <v>109</v>
      </c>
      <c r="D62" s="19" t="s">
        <v>140</v>
      </c>
      <c r="E62" s="19" t="s">
        <v>590</v>
      </c>
      <c r="F62" s="19" t="s">
        <v>181</v>
      </c>
      <c r="G62" s="19" t="s">
        <v>186</v>
      </c>
      <c r="H62" s="19" t="s">
        <v>452</v>
      </c>
    </row>
    <row r="63" spans="2:8" x14ac:dyDescent="0.25">
      <c r="B63" s="25" t="s">
        <v>591</v>
      </c>
      <c r="C63" s="19" t="s">
        <v>588</v>
      </c>
      <c r="D63" s="19" t="s">
        <v>140</v>
      </c>
      <c r="E63" s="19" t="s">
        <v>590</v>
      </c>
      <c r="F63" s="19" t="s">
        <v>181</v>
      </c>
      <c r="G63" s="19" t="s">
        <v>587</v>
      </c>
      <c r="H63" s="19" t="s">
        <v>452</v>
      </c>
    </row>
    <row r="64" spans="2:8" x14ac:dyDescent="0.25">
      <c r="B64" s="25" t="s">
        <v>336</v>
      </c>
      <c r="C64" s="19" t="s">
        <v>148</v>
      </c>
      <c r="D64" s="19" t="s">
        <v>592</v>
      </c>
      <c r="E64" s="19" t="s">
        <v>590</v>
      </c>
      <c r="F64" s="19" t="s">
        <v>337</v>
      </c>
      <c r="G64" s="19" t="s">
        <v>338</v>
      </c>
      <c r="H64" s="19" t="s">
        <v>452</v>
      </c>
    </row>
    <row r="65" spans="2:8" x14ac:dyDescent="0.25">
      <c r="B65" s="25" t="s">
        <v>349</v>
      </c>
      <c r="C65" s="19" t="s">
        <v>109</v>
      </c>
      <c r="D65" s="19" t="s">
        <v>350</v>
      </c>
      <c r="E65" s="19" t="s">
        <v>590</v>
      </c>
      <c r="F65" s="19" t="s">
        <v>351</v>
      </c>
      <c r="G65" s="19" t="s">
        <v>186</v>
      </c>
      <c r="H65" s="19" t="s">
        <v>452</v>
      </c>
    </row>
    <row r="66" spans="2:8" x14ac:dyDescent="0.25">
      <c r="B66" s="28" t="s">
        <v>373</v>
      </c>
      <c r="C66" s="19" t="s">
        <v>109</v>
      </c>
      <c r="D66" s="19" t="s">
        <v>374</v>
      </c>
      <c r="E66" s="19" t="s">
        <v>590</v>
      </c>
      <c r="F66" s="19" t="s">
        <v>375</v>
      </c>
      <c r="G66" s="19" t="s">
        <v>186</v>
      </c>
      <c r="H66" s="19" t="s">
        <v>452</v>
      </c>
    </row>
    <row r="67" spans="2:8" x14ac:dyDescent="0.25">
      <c r="B67" s="25" t="s">
        <v>593</v>
      </c>
      <c r="C67" s="19" t="s">
        <v>109</v>
      </c>
      <c r="D67" s="19" t="s">
        <v>595</v>
      </c>
      <c r="E67" s="19" t="s">
        <v>590</v>
      </c>
      <c r="F67" s="19" t="s">
        <v>594</v>
      </c>
      <c r="G67" s="19" t="s">
        <v>186</v>
      </c>
      <c r="H67" s="19" t="s">
        <v>452</v>
      </c>
    </row>
    <row r="68" spans="2:8" x14ac:dyDescent="0.25">
      <c r="B68" s="25" t="s">
        <v>596</v>
      </c>
      <c r="C68" s="19" t="s">
        <v>109</v>
      </c>
      <c r="D68" s="19" t="s">
        <v>598</v>
      </c>
      <c r="E68" s="19" t="s">
        <v>590</v>
      </c>
      <c r="F68" s="19" t="s">
        <v>597</v>
      </c>
      <c r="G68" s="19" t="s">
        <v>186</v>
      </c>
      <c r="H68" s="19" t="s">
        <v>452</v>
      </c>
    </row>
    <row r="69" spans="2:8" x14ac:dyDescent="0.25">
      <c r="B69" s="25" t="s">
        <v>599</v>
      </c>
      <c r="C69" s="19" t="s">
        <v>109</v>
      </c>
      <c r="D69" s="19" t="s">
        <v>601</v>
      </c>
      <c r="E69" s="19" t="s">
        <v>590</v>
      </c>
      <c r="F69" s="19" t="s">
        <v>600</v>
      </c>
      <c r="G69" s="19" t="s">
        <v>186</v>
      </c>
      <c r="H69" s="19" t="s">
        <v>452</v>
      </c>
    </row>
    <row r="70" spans="2:8" x14ac:dyDescent="0.25">
      <c r="B70" s="25" t="s">
        <v>311</v>
      </c>
      <c r="C70" s="19" t="s">
        <v>109</v>
      </c>
      <c r="D70" s="19" t="s">
        <v>312</v>
      </c>
      <c r="E70" s="19" t="s">
        <v>297</v>
      </c>
      <c r="F70" s="19" t="s">
        <v>313</v>
      </c>
      <c r="G70" s="19" t="s">
        <v>186</v>
      </c>
      <c r="H70" s="19" t="s">
        <v>299</v>
      </c>
    </row>
    <row r="71" spans="2:8" x14ac:dyDescent="0.25">
      <c r="B71" s="25" t="s">
        <v>296</v>
      </c>
      <c r="C71" s="19" t="s">
        <v>109</v>
      </c>
      <c r="D71" s="19" t="s">
        <v>602</v>
      </c>
      <c r="E71" s="19" t="s">
        <v>297</v>
      </c>
      <c r="F71" s="19" t="s">
        <v>298</v>
      </c>
      <c r="G71" s="19" t="s">
        <v>186</v>
      </c>
      <c r="H71" s="19" t="s">
        <v>299</v>
      </c>
    </row>
    <row r="72" spans="2:8" x14ac:dyDescent="0.25">
      <c r="B72" s="25" t="s">
        <v>308</v>
      </c>
      <c r="C72" s="19" t="s">
        <v>109</v>
      </c>
      <c r="D72" s="19" t="s">
        <v>309</v>
      </c>
      <c r="E72" s="19" t="s">
        <v>297</v>
      </c>
      <c r="F72" s="19" t="s">
        <v>310</v>
      </c>
      <c r="G72" s="19" t="s">
        <v>186</v>
      </c>
      <c r="H72" s="19" t="s">
        <v>299</v>
      </c>
    </row>
    <row r="73" spans="2:8" x14ac:dyDescent="0.25">
      <c r="B73" s="25" t="s">
        <v>314</v>
      </c>
      <c r="C73" s="19" t="s">
        <v>109</v>
      </c>
      <c r="D73" s="19" t="s">
        <v>315</v>
      </c>
      <c r="E73" s="19" t="s">
        <v>297</v>
      </c>
      <c r="F73" s="19" t="s">
        <v>316</v>
      </c>
      <c r="G73" s="19" t="s">
        <v>186</v>
      </c>
      <c r="H73" s="19" t="s">
        <v>299</v>
      </c>
    </row>
    <row r="74" spans="2:8" x14ac:dyDescent="0.25">
      <c r="B74" s="25" t="s">
        <v>603</v>
      </c>
      <c r="C74" s="19" t="s">
        <v>148</v>
      </c>
      <c r="D74" s="19" t="s">
        <v>301</v>
      </c>
      <c r="E74" s="19" t="s">
        <v>297</v>
      </c>
      <c r="F74" s="19" t="s">
        <v>302</v>
      </c>
      <c r="G74" s="19" t="s">
        <v>338</v>
      </c>
      <c r="H74" s="19" t="s">
        <v>299</v>
      </c>
    </row>
    <row r="75" spans="2:8" x14ac:dyDescent="0.25">
      <c r="B75" s="25" t="s">
        <v>300</v>
      </c>
      <c r="C75" s="19" t="s">
        <v>109</v>
      </c>
      <c r="D75" s="19" t="s">
        <v>301</v>
      </c>
      <c r="E75" s="19" t="s">
        <v>297</v>
      </c>
      <c r="F75" s="19" t="s">
        <v>302</v>
      </c>
      <c r="G75" s="19" t="s">
        <v>186</v>
      </c>
      <c r="H75" s="19" t="s">
        <v>299</v>
      </c>
    </row>
    <row r="76" spans="2:8" x14ac:dyDescent="0.25">
      <c r="B76" s="25" t="s">
        <v>306</v>
      </c>
      <c r="C76" s="19" t="s">
        <v>109</v>
      </c>
      <c r="D76" s="19" t="s">
        <v>141</v>
      </c>
      <c r="E76" s="19" t="s">
        <v>297</v>
      </c>
      <c r="F76" s="19" t="s">
        <v>307</v>
      </c>
      <c r="G76" s="19" t="s">
        <v>186</v>
      </c>
      <c r="H76" s="19" t="s">
        <v>299</v>
      </c>
    </row>
    <row r="77" spans="2:8" x14ac:dyDescent="0.25">
      <c r="B77" s="25" t="s">
        <v>303</v>
      </c>
      <c r="C77" s="19" t="s">
        <v>109</v>
      </c>
      <c r="D77" s="19" t="s">
        <v>304</v>
      </c>
      <c r="E77" s="19" t="s">
        <v>297</v>
      </c>
      <c r="F77" s="19" t="s">
        <v>305</v>
      </c>
      <c r="G77" s="19" t="s">
        <v>186</v>
      </c>
      <c r="H77" s="19" t="s">
        <v>299</v>
      </c>
    </row>
    <row r="78" spans="2:8" x14ac:dyDescent="0.25">
      <c r="B78" s="25" t="s">
        <v>383</v>
      </c>
      <c r="C78" s="19" t="s">
        <v>109</v>
      </c>
      <c r="D78" s="19" t="s">
        <v>127</v>
      </c>
      <c r="E78" s="19" t="s">
        <v>142</v>
      </c>
      <c r="F78" s="19" t="s">
        <v>178</v>
      </c>
      <c r="G78" s="19" t="s">
        <v>186</v>
      </c>
      <c r="H78" s="19" t="s">
        <v>180</v>
      </c>
    </row>
    <row r="79" spans="2:8" x14ac:dyDescent="0.25">
      <c r="B79" s="25" t="s">
        <v>604</v>
      </c>
      <c r="C79" s="19" t="s">
        <v>588</v>
      </c>
      <c r="D79" s="19" t="s">
        <v>127</v>
      </c>
      <c r="E79" s="19" t="s">
        <v>142</v>
      </c>
      <c r="F79" s="19" t="s">
        <v>178</v>
      </c>
      <c r="G79" s="19" t="s">
        <v>587</v>
      </c>
      <c r="H79" s="19" t="s">
        <v>180</v>
      </c>
    </row>
    <row r="80" spans="2:8" x14ac:dyDescent="0.25">
      <c r="B80" s="25" t="s">
        <v>382</v>
      </c>
      <c r="C80" s="19" t="s">
        <v>109</v>
      </c>
      <c r="D80" s="19" t="s">
        <v>188</v>
      </c>
      <c r="E80" s="19" t="s">
        <v>142</v>
      </c>
      <c r="F80" s="19" t="s">
        <v>189</v>
      </c>
      <c r="G80" s="19" t="s">
        <v>186</v>
      </c>
      <c r="H80" s="19" t="s">
        <v>180</v>
      </c>
    </row>
    <row r="81" spans="2:8" x14ac:dyDescent="0.25">
      <c r="B81" s="25" t="s">
        <v>384</v>
      </c>
      <c r="C81" s="19" t="s">
        <v>109</v>
      </c>
      <c r="D81" s="19" t="s">
        <v>385</v>
      </c>
      <c r="E81" s="19" t="s">
        <v>142</v>
      </c>
      <c r="F81" s="19" t="s">
        <v>386</v>
      </c>
      <c r="G81" s="19" t="s">
        <v>186</v>
      </c>
      <c r="H81" s="19" t="s">
        <v>180</v>
      </c>
    </row>
    <row r="82" spans="2:8" x14ac:dyDescent="0.25">
      <c r="B82" s="25" t="s">
        <v>387</v>
      </c>
      <c r="C82" s="19" t="s">
        <v>109</v>
      </c>
      <c r="D82" s="19" t="s">
        <v>388</v>
      </c>
      <c r="E82" s="19" t="s">
        <v>142</v>
      </c>
      <c r="F82" s="19" t="s">
        <v>389</v>
      </c>
      <c r="G82" s="19" t="s">
        <v>186</v>
      </c>
      <c r="H82" s="19" t="s">
        <v>180</v>
      </c>
    </row>
    <row r="83" spans="2:8" x14ac:dyDescent="0.25">
      <c r="B83" s="25" t="s">
        <v>379</v>
      </c>
      <c r="C83" s="19" t="s">
        <v>109</v>
      </c>
      <c r="D83" s="19" t="s">
        <v>380</v>
      </c>
      <c r="E83" s="19" t="s">
        <v>142</v>
      </c>
      <c r="F83" s="19" t="s">
        <v>381</v>
      </c>
      <c r="G83" s="19" t="s">
        <v>186</v>
      </c>
      <c r="H83" s="19" t="s">
        <v>180</v>
      </c>
    </row>
    <row r="84" spans="2:8" x14ac:dyDescent="0.25">
      <c r="B84" s="25" t="s">
        <v>416</v>
      </c>
      <c r="C84" s="19" t="s">
        <v>109</v>
      </c>
      <c r="D84" s="19" t="s">
        <v>127</v>
      </c>
      <c r="E84" s="19" t="s">
        <v>143</v>
      </c>
      <c r="F84" s="19" t="s">
        <v>178</v>
      </c>
      <c r="G84" s="19" t="s">
        <v>186</v>
      </c>
      <c r="H84" s="19" t="s">
        <v>155</v>
      </c>
    </row>
    <row r="85" spans="2:8" x14ac:dyDescent="0.25">
      <c r="B85" s="25" t="s">
        <v>418</v>
      </c>
      <c r="C85" s="19" t="s">
        <v>109</v>
      </c>
      <c r="D85" s="19" t="s">
        <v>309</v>
      </c>
      <c r="E85" s="19" t="s">
        <v>143</v>
      </c>
      <c r="F85" s="19" t="s">
        <v>310</v>
      </c>
      <c r="G85" s="19" t="s">
        <v>186</v>
      </c>
      <c r="H85" s="19" t="s">
        <v>155</v>
      </c>
    </row>
    <row r="86" spans="2:8" x14ac:dyDescent="0.25">
      <c r="B86" s="28" t="s">
        <v>605</v>
      </c>
      <c r="C86" s="19" t="s">
        <v>148</v>
      </c>
      <c r="D86" s="19" t="s">
        <v>301</v>
      </c>
      <c r="E86" s="19" t="s">
        <v>143</v>
      </c>
      <c r="F86" s="19" t="s">
        <v>302</v>
      </c>
      <c r="G86" s="19" t="s">
        <v>338</v>
      </c>
      <c r="H86" s="19" t="s">
        <v>155</v>
      </c>
    </row>
    <row r="87" spans="2:8" x14ac:dyDescent="0.25">
      <c r="B87" s="25" t="s">
        <v>417</v>
      </c>
      <c r="C87" s="19" t="s">
        <v>109</v>
      </c>
      <c r="D87" s="19" t="s">
        <v>301</v>
      </c>
      <c r="E87" s="19" t="s">
        <v>143</v>
      </c>
      <c r="F87" s="19" t="s">
        <v>302</v>
      </c>
      <c r="G87" s="19" t="s">
        <v>186</v>
      </c>
      <c r="H87" s="19" t="s">
        <v>155</v>
      </c>
    </row>
    <row r="88" spans="2:8" x14ac:dyDescent="0.25">
      <c r="B88" s="25" t="s">
        <v>419</v>
      </c>
      <c r="C88" s="19" t="s">
        <v>109</v>
      </c>
      <c r="D88" s="19" t="s">
        <v>420</v>
      </c>
      <c r="E88" s="19" t="s">
        <v>143</v>
      </c>
      <c r="F88" s="19" t="s">
        <v>421</v>
      </c>
      <c r="G88" s="19" t="s">
        <v>186</v>
      </c>
      <c r="H88" s="19" t="s">
        <v>155</v>
      </c>
    </row>
    <row r="89" spans="2:8" x14ac:dyDescent="0.25">
      <c r="B89" s="25" t="s">
        <v>396</v>
      </c>
      <c r="C89" s="19" t="s">
        <v>109</v>
      </c>
      <c r="D89" s="19" t="s">
        <v>127</v>
      </c>
      <c r="E89" s="19" t="s">
        <v>391</v>
      </c>
      <c r="F89" s="19" t="s">
        <v>178</v>
      </c>
      <c r="G89" s="19" t="s">
        <v>186</v>
      </c>
      <c r="H89" s="19" t="s">
        <v>392</v>
      </c>
    </row>
    <row r="90" spans="2:8" x14ac:dyDescent="0.25">
      <c r="B90" s="25" t="s">
        <v>390</v>
      </c>
      <c r="C90" s="19" t="s">
        <v>109</v>
      </c>
      <c r="D90" s="19" t="s">
        <v>188</v>
      </c>
      <c r="E90" s="19" t="s">
        <v>391</v>
      </c>
      <c r="F90" s="19" t="s">
        <v>189</v>
      </c>
      <c r="G90" s="19" t="s">
        <v>186</v>
      </c>
      <c r="H90" s="19" t="s">
        <v>392</v>
      </c>
    </row>
    <row r="91" spans="2:8" x14ac:dyDescent="0.25">
      <c r="B91" s="25" t="s">
        <v>393</v>
      </c>
      <c r="C91" s="19" t="s">
        <v>109</v>
      </c>
      <c r="D91" s="19" t="s">
        <v>394</v>
      </c>
      <c r="E91" s="19" t="s">
        <v>391</v>
      </c>
      <c r="F91" s="19" t="s">
        <v>395</v>
      </c>
      <c r="G91" s="19" t="s">
        <v>186</v>
      </c>
      <c r="H91" s="19" t="s">
        <v>392</v>
      </c>
    </row>
    <row r="92" spans="2:8" x14ac:dyDescent="0.25">
      <c r="B92" s="25" t="s">
        <v>400</v>
      </c>
      <c r="C92" s="19" t="s">
        <v>109</v>
      </c>
      <c r="D92" s="19" t="s">
        <v>401</v>
      </c>
      <c r="E92" s="19" t="s">
        <v>391</v>
      </c>
      <c r="F92" s="19" t="s">
        <v>402</v>
      </c>
      <c r="G92" s="19" t="s">
        <v>186</v>
      </c>
      <c r="H92" s="19" t="s">
        <v>392</v>
      </c>
    </row>
    <row r="93" spans="2:8" x14ac:dyDescent="0.25">
      <c r="B93" s="25" t="s">
        <v>397</v>
      </c>
      <c r="C93" s="19" t="s">
        <v>109</v>
      </c>
      <c r="D93" s="19" t="s">
        <v>398</v>
      </c>
      <c r="E93" s="19" t="s">
        <v>391</v>
      </c>
      <c r="F93" s="19" t="s">
        <v>399</v>
      </c>
      <c r="G93" s="19" t="s">
        <v>186</v>
      </c>
      <c r="H93" s="19" t="s">
        <v>392</v>
      </c>
    </row>
    <row r="94" spans="2:8" x14ac:dyDescent="0.25">
      <c r="B94" s="25" t="s">
        <v>425</v>
      </c>
      <c r="C94" s="19" t="s">
        <v>109</v>
      </c>
      <c r="D94" s="19" t="s">
        <v>127</v>
      </c>
      <c r="E94" s="19" t="s">
        <v>144</v>
      </c>
      <c r="F94" s="19" t="s">
        <v>178</v>
      </c>
      <c r="G94" s="19" t="s">
        <v>186</v>
      </c>
      <c r="H94" s="19" t="s">
        <v>179</v>
      </c>
    </row>
    <row r="95" spans="2:8" x14ac:dyDescent="0.25">
      <c r="B95" s="25" t="s">
        <v>606</v>
      </c>
      <c r="C95" s="19" t="s">
        <v>588</v>
      </c>
      <c r="D95" s="19" t="s">
        <v>127</v>
      </c>
      <c r="E95" s="19" t="s">
        <v>144</v>
      </c>
      <c r="F95" s="19" t="s">
        <v>178</v>
      </c>
      <c r="G95" s="19" t="s">
        <v>587</v>
      </c>
      <c r="H95" s="19" t="s">
        <v>179</v>
      </c>
    </row>
    <row r="96" spans="2:8" x14ac:dyDescent="0.25">
      <c r="B96" s="25" t="s">
        <v>424</v>
      </c>
      <c r="C96" s="19" t="s">
        <v>109</v>
      </c>
      <c r="D96" s="19" t="s">
        <v>188</v>
      </c>
      <c r="E96" s="19" t="s">
        <v>144</v>
      </c>
      <c r="F96" s="19" t="s">
        <v>189</v>
      </c>
      <c r="G96" s="19" t="s">
        <v>186</v>
      </c>
      <c r="H96" s="19" t="s">
        <v>179</v>
      </c>
    </row>
    <row r="97" spans="2:8" x14ac:dyDescent="0.25">
      <c r="B97" s="25" t="s">
        <v>426</v>
      </c>
      <c r="C97" s="19" t="s">
        <v>109</v>
      </c>
      <c r="D97" s="19" t="s">
        <v>607</v>
      </c>
      <c r="E97" s="19" t="s">
        <v>144</v>
      </c>
      <c r="F97" s="19" t="s">
        <v>427</v>
      </c>
      <c r="G97" s="19" t="s">
        <v>186</v>
      </c>
      <c r="H97" s="19" t="s">
        <v>179</v>
      </c>
    </row>
    <row r="98" spans="2:8" x14ac:dyDescent="0.25">
      <c r="B98" s="25" t="s">
        <v>422</v>
      </c>
      <c r="C98" s="19" t="s">
        <v>109</v>
      </c>
      <c r="D98" s="19" t="s">
        <v>608</v>
      </c>
      <c r="E98" s="19" t="s">
        <v>144</v>
      </c>
      <c r="F98" s="19" t="s">
        <v>423</v>
      </c>
      <c r="G98" s="19" t="s">
        <v>186</v>
      </c>
      <c r="H98" s="19" t="s">
        <v>179</v>
      </c>
    </row>
    <row r="99" spans="2:8" x14ac:dyDescent="0.25">
      <c r="B99" s="25" t="s">
        <v>428</v>
      </c>
      <c r="C99" s="19" t="s">
        <v>109</v>
      </c>
      <c r="D99" s="19" t="s">
        <v>429</v>
      </c>
      <c r="E99" s="19" t="s">
        <v>144</v>
      </c>
      <c r="F99" s="19" t="s">
        <v>430</v>
      </c>
      <c r="G99" s="19" t="s">
        <v>186</v>
      </c>
      <c r="H99" s="19" t="s">
        <v>179</v>
      </c>
    </row>
    <row r="100" spans="2:8" x14ac:dyDescent="0.25">
      <c r="B100" s="28" t="s">
        <v>406</v>
      </c>
      <c r="C100" s="19" t="s">
        <v>109</v>
      </c>
      <c r="D100" s="19" t="s">
        <v>127</v>
      </c>
      <c r="E100" s="19" t="s">
        <v>404</v>
      </c>
      <c r="F100" s="19" t="s">
        <v>178</v>
      </c>
      <c r="G100" s="19" t="s">
        <v>186</v>
      </c>
      <c r="H100" s="19" t="s">
        <v>405</v>
      </c>
    </row>
    <row r="101" spans="2:8" x14ac:dyDescent="0.25">
      <c r="B101" s="25" t="s">
        <v>403</v>
      </c>
      <c r="C101" s="19" t="s">
        <v>109</v>
      </c>
      <c r="D101" s="19" t="s">
        <v>188</v>
      </c>
      <c r="E101" s="19" t="s">
        <v>404</v>
      </c>
      <c r="F101" s="19" t="s">
        <v>189</v>
      </c>
      <c r="G101" s="19" t="s">
        <v>186</v>
      </c>
      <c r="H101" s="19" t="s">
        <v>405</v>
      </c>
    </row>
    <row r="102" spans="2:8" x14ac:dyDescent="0.25">
      <c r="B102" s="25" t="s">
        <v>407</v>
      </c>
      <c r="C102" s="19" t="s">
        <v>109</v>
      </c>
      <c r="D102" s="19" t="s">
        <v>408</v>
      </c>
      <c r="E102" s="19" t="s">
        <v>404</v>
      </c>
      <c r="F102" s="19" t="s">
        <v>409</v>
      </c>
      <c r="G102" s="19" t="s">
        <v>186</v>
      </c>
      <c r="H102" s="19" t="s">
        <v>405</v>
      </c>
    </row>
    <row r="103" spans="2:8" x14ac:dyDescent="0.25">
      <c r="B103" s="25" t="s">
        <v>410</v>
      </c>
      <c r="C103" s="19" t="s">
        <v>109</v>
      </c>
      <c r="D103" s="19" t="s">
        <v>411</v>
      </c>
      <c r="E103" s="19" t="s">
        <v>404</v>
      </c>
      <c r="F103" s="19" t="s">
        <v>412</v>
      </c>
      <c r="G103" s="19" t="s">
        <v>186</v>
      </c>
      <c r="H103" s="19" t="s">
        <v>405</v>
      </c>
    </row>
    <row r="104" spans="2:8" x14ac:dyDescent="0.25">
      <c r="B104" s="25" t="s">
        <v>413</v>
      </c>
      <c r="C104" s="19" t="s">
        <v>109</v>
      </c>
      <c r="D104" s="19" t="s">
        <v>414</v>
      </c>
      <c r="E104" s="19" t="s">
        <v>404</v>
      </c>
      <c r="F104" s="19" t="s">
        <v>415</v>
      </c>
      <c r="G104" s="19" t="s">
        <v>186</v>
      </c>
      <c r="H104" s="19" t="s">
        <v>405</v>
      </c>
    </row>
    <row r="105" spans="2:8" x14ac:dyDescent="0.25">
      <c r="B105" s="28" t="s">
        <v>230</v>
      </c>
      <c r="C105" s="19" t="s">
        <v>109</v>
      </c>
      <c r="D105" s="19" t="s">
        <v>231</v>
      </c>
      <c r="E105" s="19" t="s">
        <v>145</v>
      </c>
      <c r="F105" s="19" t="s">
        <v>232</v>
      </c>
      <c r="G105" s="19" t="s">
        <v>186</v>
      </c>
      <c r="H105" s="19" t="s">
        <v>153</v>
      </c>
    </row>
    <row r="106" spans="2:8" x14ac:dyDescent="0.25">
      <c r="B106" s="75" t="s">
        <v>233</v>
      </c>
      <c r="C106" s="19" t="s">
        <v>109</v>
      </c>
      <c r="D106" s="19" t="s">
        <v>234</v>
      </c>
      <c r="E106" s="19" t="s">
        <v>145</v>
      </c>
      <c r="F106" s="19" t="s">
        <v>235</v>
      </c>
      <c r="G106" s="19" t="s">
        <v>186</v>
      </c>
      <c r="H106" s="19" t="s">
        <v>153</v>
      </c>
    </row>
    <row r="107" spans="2:8" x14ac:dyDescent="0.25">
      <c r="B107" s="75" t="s">
        <v>241</v>
      </c>
      <c r="C107" s="19" t="s">
        <v>109</v>
      </c>
      <c r="D107" s="19" t="s">
        <v>242</v>
      </c>
      <c r="E107" s="19" t="s">
        <v>145</v>
      </c>
      <c r="F107" s="19" t="s">
        <v>243</v>
      </c>
      <c r="G107" s="19" t="s">
        <v>186</v>
      </c>
      <c r="H107" s="19" t="s">
        <v>153</v>
      </c>
    </row>
    <row r="108" spans="2:8" x14ac:dyDescent="0.25">
      <c r="B108" s="75" t="s">
        <v>236</v>
      </c>
      <c r="C108" s="19" t="s">
        <v>109</v>
      </c>
      <c r="D108" s="19" t="s">
        <v>146</v>
      </c>
      <c r="E108" s="19" t="s">
        <v>145</v>
      </c>
      <c r="F108" s="19" t="s">
        <v>165</v>
      </c>
      <c r="G108" s="19" t="s">
        <v>186</v>
      </c>
      <c r="H108" s="19" t="s">
        <v>153</v>
      </c>
    </row>
    <row r="109" spans="2:8" x14ac:dyDescent="0.25">
      <c r="B109" s="75" t="s">
        <v>240</v>
      </c>
      <c r="C109" s="19" t="s">
        <v>109</v>
      </c>
      <c r="D109" s="19" t="s">
        <v>147</v>
      </c>
      <c r="E109" s="19" t="s">
        <v>145</v>
      </c>
      <c r="F109" s="19" t="s">
        <v>154</v>
      </c>
      <c r="G109" s="19" t="s">
        <v>186</v>
      </c>
      <c r="H109" s="19" t="s">
        <v>153</v>
      </c>
    </row>
    <row r="110" spans="2:8" x14ac:dyDescent="0.25">
      <c r="B110" s="75" t="s">
        <v>227</v>
      </c>
      <c r="C110" s="19" t="s">
        <v>109</v>
      </c>
      <c r="D110" s="19" t="s">
        <v>228</v>
      </c>
      <c r="E110" s="19" t="s">
        <v>145</v>
      </c>
      <c r="F110" s="19" t="s">
        <v>229</v>
      </c>
      <c r="G110" s="19" t="s">
        <v>186</v>
      </c>
      <c r="H110" s="19" t="s">
        <v>153</v>
      </c>
    </row>
    <row r="111" spans="2:8" x14ac:dyDescent="0.25">
      <c r="B111" s="75" t="s">
        <v>237</v>
      </c>
      <c r="C111" s="19" t="s">
        <v>109</v>
      </c>
      <c r="D111" s="19" t="s">
        <v>238</v>
      </c>
      <c r="E111" s="19" t="s">
        <v>145</v>
      </c>
      <c r="F111" s="19" t="s">
        <v>239</v>
      </c>
      <c r="G111" s="19" t="s">
        <v>186</v>
      </c>
      <c r="H111" s="19" t="s">
        <v>153</v>
      </c>
    </row>
    <row r="112" spans="2:8" x14ac:dyDescent="0.25">
      <c r="B112" s="75" t="s">
        <v>330</v>
      </c>
      <c r="C112" s="19" t="s">
        <v>109</v>
      </c>
      <c r="D112" s="19" t="s">
        <v>331</v>
      </c>
      <c r="E112" s="19" t="s">
        <v>113</v>
      </c>
      <c r="F112" s="19" t="s">
        <v>332</v>
      </c>
      <c r="G112" s="19" t="s">
        <v>186</v>
      </c>
      <c r="H112" s="19" t="s">
        <v>320</v>
      </c>
    </row>
    <row r="113" spans="2:8" x14ac:dyDescent="0.25">
      <c r="B113" s="75" t="s">
        <v>317</v>
      </c>
      <c r="C113" s="19" t="s">
        <v>109</v>
      </c>
      <c r="D113" s="19" t="s">
        <v>318</v>
      </c>
      <c r="E113" s="19" t="s">
        <v>113</v>
      </c>
      <c r="F113" s="19" t="s">
        <v>319</v>
      </c>
      <c r="G113" s="19" t="s">
        <v>186</v>
      </c>
      <c r="H113" s="19" t="s">
        <v>320</v>
      </c>
    </row>
    <row r="114" spans="2:8" x14ac:dyDescent="0.25">
      <c r="B114" s="75" t="s">
        <v>327</v>
      </c>
      <c r="C114" s="19" t="s">
        <v>109</v>
      </c>
      <c r="D114" s="19" t="s">
        <v>328</v>
      </c>
      <c r="E114" s="19" t="s">
        <v>113</v>
      </c>
      <c r="F114" s="19" t="s">
        <v>329</v>
      </c>
      <c r="G114" s="19" t="s">
        <v>186</v>
      </c>
      <c r="H114" s="19" t="s">
        <v>320</v>
      </c>
    </row>
    <row r="115" spans="2:8" x14ac:dyDescent="0.25">
      <c r="B115" s="75" t="s">
        <v>333</v>
      </c>
      <c r="C115" s="19" t="s">
        <v>109</v>
      </c>
      <c r="D115" s="19" t="s">
        <v>334</v>
      </c>
      <c r="E115" s="19" t="s">
        <v>113</v>
      </c>
      <c r="F115" s="19" t="s">
        <v>335</v>
      </c>
      <c r="G115" s="19" t="s">
        <v>186</v>
      </c>
      <c r="H115" s="19" t="s">
        <v>320</v>
      </c>
    </row>
    <row r="116" spans="2:8" x14ac:dyDescent="0.25">
      <c r="B116" s="75" t="s">
        <v>321</v>
      </c>
      <c r="C116" s="19" t="s">
        <v>109</v>
      </c>
      <c r="D116" s="19" t="s">
        <v>322</v>
      </c>
      <c r="E116" s="19" t="s">
        <v>113</v>
      </c>
      <c r="F116" s="19" t="s">
        <v>323</v>
      </c>
      <c r="G116" s="19" t="s">
        <v>186</v>
      </c>
      <c r="H116" s="19" t="s">
        <v>320</v>
      </c>
    </row>
    <row r="117" spans="2:8" x14ac:dyDescent="0.25">
      <c r="B117" s="75" t="s">
        <v>324</v>
      </c>
      <c r="C117" s="19" t="s">
        <v>109</v>
      </c>
      <c r="D117" s="19" t="s">
        <v>325</v>
      </c>
      <c r="E117" s="19" t="s">
        <v>113</v>
      </c>
      <c r="F117" s="19" t="s">
        <v>326</v>
      </c>
      <c r="G117" s="19" t="s">
        <v>186</v>
      </c>
      <c r="H117" s="19" t="s">
        <v>320</v>
      </c>
    </row>
    <row r="118" spans="2:8" x14ac:dyDescent="0.25">
      <c r="B118" s="75" t="s">
        <v>609</v>
      </c>
      <c r="C118" s="19" t="s">
        <v>109</v>
      </c>
      <c r="D118" s="19" t="s">
        <v>612</v>
      </c>
      <c r="E118" s="19" t="s">
        <v>613</v>
      </c>
      <c r="F118" s="19" t="s">
        <v>610</v>
      </c>
      <c r="G118" s="19" t="s">
        <v>186</v>
      </c>
      <c r="H118" s="19" t="s">
        <v>611</v>
      </c>
    </row>
    <row r="119" spans="2:8" x14ac:dyDescent="0.25">
      <c r="B119" s="75" t="s">
        <v>614</v>
      </c>
      <c r="C119" s="19" t="s">
        <v>588</v>
      </c>
      <c r="D119" s="19" t="s">
        <v>122</v>
      </c>
      <c r="E119" s="19" t="s">
        <v>123</v>
      </c>
      <c r="F119" s="19" t="s">
        <v>177</v>
      </c>
      <c r="G119" s="19" t="s">
        <v>587</v>
      </c>
      <c r="H119" s="19" t="s">
        <v>158</v>
      </c>
    </row>
    <row r="120" spans="2:8" x14ac:dyDescent="0.25">
      <c r="B120" s="75" t="s">
        <v>615</v>
      </c>
      <c r="C120" s="19" t="s">
        <v>617</v>
      </c>
      <c r="D120" s="19" t="s">
        <v>122</v>
      </c>
      <c r="E120" s="19" t="s">
        <v>123</v>
      </c>
      <c r="F120" s="19" t="s">
        <v>177</v>
      </c>
      <c r="G120" s="19" t="s">
        <v>616</v>
      </c>
      <c r="H120" s="19" t="s">
        <v>158</v>
      </c>
    </row>
    <row r="121" spans="2:8" x14ac:dyDescent="0.25">
      <c r="B121" s="75" t="s">
        <v>618</v>
      </c>
      <c r="C121" s="19" t="s">
        <v>588</v>
      </c>
      <c r="D121" s="19" t="s">
        <v>124</v>
      </c>
      <c r="E121" s="19" t="s">
        <v>123</v>
      </c>
      <c r="F121" s="19" t="s">
        <v>176</v>
      </c>
      <c r="G121" s="19" t="s">
        <v>587</v>
      </c>
      <c r="H121" s="19" t="s">
        <v>158</v>
      </c>
    </row>
    <row r="122" spans="2:8" x14ac:dyDescent="0.25">
      <c r="B122" s="75" t="s">
        <v>619</v>
      </c>
      <c r="C122" s="19" t="s">
        <v>617</v>
      </c>
      <c r="D122" s="19" t="s">
        <v>124</v>
      </c>
      <c r="E122" s="19" t="s">
        <v>123</v>
      </c>
      <c r="F122" s="19" t="s">
        <v>176</v>
      </c>
      <c r="G122" s="19" t="s">
        <v>616</v>
      </c>
      <c r="H122" s="19" t="s">
        <v>158</v>
      </c>
    </row>
    <row r="123" spans="2:8" x14ac:dyDescent="0.25">
      <c r="B123" s="75" t="s">
        <v>620</v>
      </c>
      <c r="C123" s="19" t="s">
        <v>588</v>
      </c>
      <c r="D123" s="19" t="s">
        <v>622</v>
      </c>
      <c r="E123" s="19" t="s">
        <v>123</v>
      </c>
      <c r="F123" s="19" t="s">
        <v>621</v>
      </c>
      <c r="G123" s="19" t="s">
        <v>587</v>
      </c>
      <c r="H123" s="19" t="s">
        <v>158</v>
      </c>
    </row>
    <row r="124" spans="2:8" x14ac:dyDescent="0.25">
      <c r="B124" s="75" t="s">
        <v>623</v>
      </c>
      <c r="C124" s="19" t="s">
        <v>617</v>
      </c>
      <c r="D124" s="19" t="s">
        <v>622</v>
      </c>
      <c r="E124" s="19" t="s">
        <v>123</v>
      </c>
      <c r="F124" s="19" t="s">
        <v>621</v>
      </c>
      <c r="G124" s="19" t="s">
        <v>616</v>
      </c>
      <c r="H124" s="19" t="s">
        <v>158</v>
      </c>
    </row>
    <row r="125" spans="2:8" x14ac:dyDescent="0.25">
      <c r="B125" s="75" t="s">
        <v>624</v>
      </c>
      <c r="C125" s="19" t="s">
        <v>588</v>
      </c>
      <c r="D125" s="19" t="s">
        <v>627</v>
      </c>
      <c r="E125" s="19" t="s">
        <v>628</v>
      </c>
      <c r="F125" s="19" t="s">
        <v>625</v>
      </c>
      <c r="G125" s="19" t="s">
        <v>587</v>
      </c>
      <c r="H125" s="19" t="s">
        <v>626</v>
      </c>
    </row>
    <row r="126" spans="2:8" x14ac:dyDescent="0.25">
      <c r="B126" s="75" t="s">
        <v>629</v>
      </c>
      <c r="C126" s="19" t="s">
        <v>617</v>
      </c>
      <c r="D126" s="19" t="s">
        <v>627</v>
      </c>
      <c r="E126" s="19" t="s">
        <v>628</v>
      </c>
      <c r="F126" s="19" t="s">
        <v>625</v>
      </c>
      <c r="G126" s="19" t="s">
        <v>616</v>
      </c>
      <c r="H126" s="19" t="s">
        <v>626</v>
      </c>
    </row>
    <row r="127" spans="2:8" x14ac:dyDescent="0.25">
      <c r="B127" s="75" t="s">
        <v>630</v>
      </c>
      <c r="C127" s="19" t="s">
        <v>588</v>
      </c>
      <c r="D127" s="19" t="s">
        <v>125</v>
      </c>
      <c r="E127" s="19" t="s">
        <v>123</v>
      </c>
      <c r="F127" s="19" t="s">
        <v>175</v>
      </c>
      <c r="G127" s="19" t="s">
        <v>587</v>
      </c>
      <c r="H127" s="19" t="s">
        <v>158</v>
      </c>
    </row>
    <row r="128" spans="2:8" x14ac:dyDescent="0.25">
      <c r="B128" s="75" t="s">
        <v>631</v>
      </c>
      <c r="C128" s="19" t="s">
        <v>617</v>
      </c>
      <c r="D128" s="19" t="s">
        <v>125</v>
      </c>
      <c r="E128" s="19" t="s">
        <v>123</v>
      </c>
      <c r="F128" s="19" t="s">
        <v>175</v>
      </c>
      <c r="G128" s="19" t="s">
        <v>616</v>
      </c>
      <c r="H128" s="19" t="s">
        <v>158</v>
      </c>
    </row>
    <row r="129" spans="2:8" x14ac:dyDescent="0.25">
      <c r="B129" s="75" t="s">
        <v>632</v>
      </c>
      <c r="C129" s="19" t="s">
        <v>588</v>
      </c>
      <c r="D129" s="19" t="s">
        <v>634</v>
      </c>
      <c r="E129" s="19" t="s">
        <v>111</v>
      </c>
      <c r="F129" s="19" t="s">
        <v>633</v>
      </c>
      <c r="G129" s="19" t="s">
        <v>587</v>
      </c>
      <c r="H129" s="19" t="s">
        <v>162</v>
      </c>
    </row>
    <row r="130" spans="2:8" x14ac:dyDescent="0.25">
      <c r="B130" s="75" t="s">
        <v>635</v>
      </c>
      <c r="C130" s="19" t="s">
        <v>617</v>
      </c>
      <c r="D130" s="19" t="s">
        <v>634</v>
      </c>
      <c r="E130" s="19" t="s">
        <v>111</v>
      </c>
      <c r="F130" s="19" t="s">
        <v>633</v>
      </c>
      <c r="G130" s="19" t="s">
        <v>616</v>
      </c>
      <c r="H130" s="19" t="s">
        <v>162</v>
      </c>
    </row>
    <row r="131" spans="2:8" x14ac:dyDescent="0.25">
      <c r="B131" s="75" t="s">
        <v>636</v>
      </c>
      <c r="C131" s="19" t="s">
        <v>588</v>
      </c>
      <c r="D131" s="19" t="s">
        <v>132</v>
      </c>
      <c r="E131" s="19" t="s">
        <v>111</v>
      </c>
      <c r="F131" s="19" t="s">
        <v>174</v>
      </c>
      <c r="G131" s="19" t="s">
        <v>587</v>
      </c>
      <c r="H131" s="19" t="s">
        <v>162</v>
      </c>
    </row>
    <row r="132" spans="2:8" x14ac:dyDescent="0.25">
      <c r="B132" s="75" t="s">
        <v>637</v>
      </c>
      <c r="C132" s="19" t="s">
        <v>617</v>
      </c>
      <c r="D132" s="19" t="s">
        <v>132</v>
      </c>
      <c r="E132" s="19" t="s">
        <v>111</v>
      </c>
      <c r="F132" s="19" t="s">
        <v>174</v>
      </c>
      <c r="G132" s="19" t="s">
        <v>616</v>
      </c>
      <c r="H132" s="19" t="s">
        <v>162</v>
      </c>
    </row>
    <row r="133" spans="2:8" x14ac:dyDescent="0.25">
      <c r="B133" s="75" t="s">
        <v>638</v>
      </c>
      <c r="C133" s="19" t="s">
        <v>588</v>
      </c>
      <c r="D133" s="19" t="s">
        <v>173</v>
      </c>
      <c r="E133" s="19" t="s">
        <v>111</v>
      </c>
      <c r="F133" s="19" t="s">
        <v>172</v>
      </c>
      <c r="G133" s="19" t="s">
        <v>587</v>
      </c>
      <c r="H133" s="19" t="s">
        <v>162</v>
      </c>
    </row>
    <row r="134" spans="2:8" x14ac:dyDescent="0.25">
      <c r="B134" s="75" t="s">
        <v>639</v>
      </c>
      <c r="C134" s="19" t="s">
        <v>588</v>
      </c>
      <c r="D134" s="19" t="s">
        <v>209</v>
      </c>
      <c r="E134" s="19" t="s">
        <v>111</v>
      </c>
      <c r="F134" s="19" t="s">
        <v>210</v>
      </c>
      <c r="G134" s="19" t="s">
        <v>587</v>
      </c>
      <c r="H134" s="19" t="s">
        <v>162</v>
      </c>
    </row>
    <row r="135" spans="2:8" x14ac:dyDescent="0.25">
      <c r="B135" s="75" t="s">
        <v>640</v>
      </c>
      <c r="C135" s="19" t="s">
        <v>588</v>
      </c>
      <c r="D135" s="19" t="s">
        <v>641</v>
      </c>
      <c r="E135" s="19" t="s">
        <v>112</v>
      </c>
      <c r="F135" s="19" t="s">
        <v>171</v>
      </c>
      <c r="G135" s="19" t="s">
        <v>587</v>
      </c>
      <c r="H135" s="19" t="s">
        <v>159</v>
      </c>
    </row>
    <row r="136" spans="2:8" x14ac:dyDescent="0.25">
      <c r="B136" s="75" t="s">
        <v>642</v>
      </c>
      <c r="C136" s="19" t="s">
        <v>617</v>
      </c>
      <c r="D136" s="19" t="s">
        <v>641</v>
      </c>
      <c r="E136" s="19" t="s">
        <v>112</v>
      </c>
      <c r="F136" s="19" t="s">
        <v>171</v>
      </c>
      <c r="G136" s="19" t="s">
        <v>616</v>
      </c>
      <c r="H136" s="19" t="s">
        <v>159</v>
      </c>
    </row>
    <row r="137" spans="2:8" x14ac:dyDescent="0.25">
      <c r="B137" s="75" t="s">
        <v>643</v>
      </c>
      <c r="C137" s="19" t="s">
        <v>588</v>
      </c>
      <c r="D137" s="19" t="s">
        <v>130</v>
      </c>
      <c r="E137" s="19" t="s">
        <v>110</v>
      </c>
      <c r="F137" s="19" t="s">
        <v>170</v>
      </c>
      <c r="G137" s="19" t="s">
        <v>587</v>
      </c>
      <c r="H137" s="19" t="s">
        <v>156</v>
      </c>
    </row>
    <row r="138" spans="2:8" x14ac:dyDescent="0.25">
      <c r="B138" s="75" t="s">
        <v>644</v>
      </c>
      <c r="C138" s="19" t="s">
        <v>617</v>
      </c>
      <c r="D138" s="19" t="s">
        <v>130</v>
      </c>
      <c r="E138" s="19" t="s">
        <v>110</v>
      </c>
      <c r="F138" s="19" t="s">
        <v>170</v>
      </c>
      <c r="G138" s="19" t="s">
        <v>616</v>
      </c>
      <c r="H138" s="19" t="s">
        <v>156</v>
      </c>
    </row>
    <row r="139" spans="2:8" x14ac:dyDescent="0.25">
      <c r="B139" s="75" t="s">
        <v>645</v>
      </c>
      <c r="C139" s="19" t="s">
        <v>588</v>
      </c>
      <c r="D139" s="19" t="s">
        <v>134</v>
      </c>
      <c r="E139" s="19" t="s">
        <v>112</v>
      </c>
      <c r="F139" s="19" t="s">
        <v>169</v>
      </c>
      <c r="G139" s="19" t="s">
        <v>587</v>
      </c>
      <c r="H139" s="19" t="s">
        <v>159</v>
      </c>
    </row>
    <row r="140" spans="2:8" x14ac:dyDescent="0.25">
      <c r="B140" s="75" t="s">
        <v>646</v>
      </c>
      <c r="C140" s="19" t="s">
        <v>617</v>
      </c>
      <c r="D140" s="19" t="s">
        <v>134</v>
      </c>
      <c r="E140" s="19" t="s">
        <v>112</v>
      </c>
      <c r="F140" s="19" t="s">
        <v>169</v>
      </c>
      <c r="G140" s="19" t="s">
        <v>616</v>
      </c>
      <c r="H140" s="19" t="s">
        <v>159</v>
      </c>
    </row>
    <row r="141" spans="2:8" x14ac:dyDescent="0.25">
      <c r="B141" s="75" t="s">
        <v>647</v>
      </c>
      <c r="C141" s="19" t="s">
        <v>588</v>
      </c>
      <c r="D141" s="19" t="s">
        <v>141</v>
      </c>
      <c r="E141" s="19" t="s">
        <v>628</v>
      </c>
      <c r="F141" s="19" t="s">
        <v>648</v>
      </c>
      <c r="G141" s="19" t="s">
        <v>587</v>
      </c>
      <c r="H141" s="19" t="s">
        <v>626</v>
      </c>
    </row>
    <row r="142" spans="2:8" x14ac:dyDescent="0.25">
      <c r="B142" s="75" t="s">
        <v>649</v>
      </c>
      <c r="C142" s="19" t="s">
        <v>617</v>
      </c>
      <c r="D142" s="19" t="s">
        <v>141</v>
      </c>
      <c r="E142" s="19" t="s">
        <v>628</v>
      </c>
      <c r="F142" s="19" t="s">
        <v>648</v>
      </c>
      <c r="G142" s="19" t="s">
        <v>616</v>
      </c>
      <c r="H142" s="19" t="s">
        <v>626</v>
      </c>
    </row>
    <row r="143" spans="2:8" x14ac:dyDescent="0.25">
      <c r="B143" s="75" t="s">
        <v>650</v>
      </c>
      <c r="C143" s="19" t="s">
        <v>588</v>
      </c>
      <c r="D143" s="19" t="s">
        <v>652</v>
      </c>
      <c r="E143" s="19" t="s">
        <v>628</v>
      </c>
      <c r="F143" s="19" t="s">
        <v>651</v>
      </c>
      <c r="G143" s="19" t="s">
        <v>587</v>
      </c>
      <c r="H143" s="19" t="s">
        <v>626</v>
      </c>
    </row>
    <row r="144" spans="2:8" x14ac:dyDescent="0.25">
      <c r="B144" s="75" t="s">
        <v>653</v>
      </c>
      <c r="C144" s="19" t="s">
        <v>617</v>
      </c>
      <c r="D144" s="19" t="s">
        <v>652</v>
      </c>
      <c r="E144" s="19" t="s">
        <v>628</v>
      </c>
      <c r="F144" s="19" t="s">
        <v>651</v>
      </c>
      <c r="G144" s="19" t="s">
        <v>616</v>
      </c>
      <c r="H144" s="19" t="s">
        <v>626</v>
      </c>
    </row>
    <row r="145" spans="2:8" x14ac:dyDescent="0.25">
      <c r="B145" s="75" t="s">
        <v>654</v>
      </c>
      <c r="C145" s="19" t="s">
        <v>588</v>
      </c>
      <c r="D145" s="19" t="s">
        <v>126</v>
      </c>
      <c r="E145" s="19" t="s">
        <v>123</v>
      </c>
      <c r="F145" s="19" t="s">
        <v>168</v>
      </c>
      <c r="G145" s="19" t="s">
        <v>587</v>
      </c>
      <c r="H145" s="19" t="s">
        <v>158</v>
      </c>
    </row>
    <row r="146" spans="2:8" x14ac:dyDescent="0.25">
      <c r="B146" s="75" t="s">
        <v>655</v>
      </c>
      <c r="C146" s="19" t="s">
        <v>617</v>
      </c>
      <c r="D146" s="19" t="s">
        <v>126</v>
      </c>
      <c r="E146" s="19" t="s">
        <v>123</v>
      </c>
      <c r="F146" s="19" t="s">
        <v>168</v>
      </c>
      <c r="G146" s="19" t="s">
        <v>616</v>
      </c>
      <c r="H146" s="19" t="s">
        <v>158</v>
      </c>
    </row>
    <row r="147" spans="2:8" x14ac:dyDescent="0.25">
      <c r="B147" s="75" t="s">
        <v>656</v>
      </c>
      <c r="C147" s="19" t="s">
        <v>588</v>
      </c>
      <c r="D147" s="19" t="s">
        <v>658</v>
      </c>
      <c r="E147" s="19" t="s">
        <v>628</v>
      </c>
      <c r="F147" s="19" t="s">
        <v>657</v>
      </c>
      <c r="G147" s="19" t="s">
        <v>587</v>
      </c>
      <c r="H147" s="19" t="s">
        <v>626</v>
      </c>
    </row>
    <row r="148" spans="2:8" x14ac:dyDescent="0.25">
      <c r="B148" s="75" t="s">
        <v>659</v>
      </c>
      <c r="C148" s="19" t="s">
        <v>617</v>
      </c>
      <c r="D148" s="19" t="s">
        <v>658</v>
      </c>
      <c r="E148" s="19" t="s">
        <v>628</v>
      </c>
      <c r="F148" s="19" t="s">
        <v>657</v>
      </c>
      <c r="G148" s="19" t="s">
        <v>616</v>
      </c>
      <c r="H148" s="19" t="s">
        <v>626</v>
      </c>
    </row>
    <row r="149" spans="2:8" x14ac:dyDescent="0.25">
      <c r="B149" s="75" t="s">
        <v>660</v>
      </c>
      <c r="C149" s="19" t="s">
        <v>588</v>
      </c>
      <c r="D149" s="19" t="s">
        <v>662</v>
      </c>
      <c r="E149" s="19" t="s">
        <v>110</v>
      </c>
      <c r="F149" s="19" t="s">
        <v>661</v>
      </c>
      <c r="G149" s="19" t="s">
        <v>587</v>
      </c>
      <c r="H149" s="19" t="s">
        <v>156</v>
      </c>
    </row>
    <row r="150" spans="2:8" x14ac:dyDescent="0.25">
      <c r="B150" s="75" t="s">
        <v>663</v>
      </c>
      <c r="C150" s="19" t="s">
        <v>617</v>
      </c>
      <c r="D150" s="19" t="s">
        <v>662</v>
      </c>
      <c r="E150" s="19" t="s">
        <v>110</v>
      </c>
      <c r="F150" s="19" t="s">
        <v>661</v>
      </c>
      <c r="G150" s="19" t="s">
        <v>616</v>
      </c>
      <c r="H150" s="19" t="s">
        <v>156</v>
      </c>
    </row>
    <row r="151" spans="2:8" x14ac:dyDescent="0.25">
      <c r="B151" s="75" t="s">
        <v>664</v>
      </c>
      <c r="C151" s="19" t="s">
        <v>588</v>
      </c>
      <c r="D151" s="19" t="s">
        <v>666</v>
      </c>
      <c r="E151" s="19" t="s">
        <v>628</v>
      </c>
      <c r="F151" s="19" t="s">
        <v>665</v>
      </c>
      <c r="G151" s="19" t="s">
        <v>587</v>
      </c>
      <c r="H151" s="19" t="s">
        <v>158</v>
      </c>
    </row>
    <row r="152" spans="2:8" x14ac:dyDescent="0.25">
      <c r="B152" s="75" t="s">
        <v>667</v>
      </c>
      <c r="C152" s="19" t="s">
        <v>617</v>
      </c>
      <c r="D152" s="19" t="s">
        <v>666</v>
      </c>
      <c r="E152" s="19" t="s">
        <v>628</v>
      </c>
      <c r="F152" s="19" t="s">
        <v>665</v>
      </c>
      <c r="G152" s="19" t="s">
        <v>616</v>
      </c>
      <c r="H152" s="19" t="s">
        <v>158</v>
      </c>
    </row>
    <row r="153" spans="2:8" x14ac:dyDescent="0.25">
      <c r="B153" s="75" t="s">
        <v>668</v>
      </c>
      <c r="C153" s="19" t="s">
        <v>588</v>
      </c>
      <c r="D153" s="19" t="s">
        <v>670</v>
      </c>
      <c r="E153" s="19" t="s">
        <v>111</v>
      </c>
      <c r="F153" s="19" t="s">
        <v>669</v>
      </c>
      <c r="G153" s="19" t="s">
        <v>587</v>
      </c>
      <c r="H153" s="19" t="s">
        <v>162</v>
      </c>
    </row>
    <row r="154" spans="2:8" x14ac:dyDescent="0.25">
      <c r="B154" s="75" t="s">
        <v>671</v>
      </c>
      <c r="C154" s="19" t="s">
        <v>588</v>
      </c>
      <c r="D154" s="19" t="s">
        <v>128</v>
      </c>
      <c r="E154" s="19" t="s">
        <v>110</v>
      </c>
      <c r="F154" s="19" t="s">
        <v>167</v>
      </c>
      <c r="G154" s="19" t="s">
        <v>587</v>
      </c>
      <c r="H154" s="19" t="s">
        <v>156</v>
      </c>
    </row>
    <row r="155" spans="2:8" x14ac:dyDescent="0.25">
      <c r="B155" s="75" t="s">
        <v>672</v>
      </c>
      <c r="C155" s="19" t="s">
        <v>617</v>
      </c>
      <c r="D155" s="19" t="s">
        <v>128</v>
      </c>
      <c r="E155" s="19" t="s">
        <v>110</v>
      </c>
      <c r="F155" s="19" t="s">
        <v>167</v>
      </c>
      <c r="G155" s="19" t="s">
        <v>616</v>
      </c>
      <c r="H155" s="19" t="s">
        <v>156</v>
      </c>
    </row>
    <row r="156" spans="2:8" x14ac:dyDescent="0.25">
      <c r="B156" s="75" t="s">
        <v>673</v>
      </c>
      <c r="C156" s="19" t="s">
        <v>588</v>
      </c>
      <c r="D156" s="19" t="s">
        <v>129</v>
      </c>
      <c r="E156" s="19" t="s">
        <v>110</v>
      </c>
      <c r="F156" s="19" t="s">
        <v>166</v>
      </c>
      <c r="G156" s="19" t="s">
        <v>587</v>
      </c>
      <c r="H156" s="19" t="s">
        <v>156</v>
      </c>
    </row>
    <row r="157" spans="2:8" x14ac:dyDescent="0.25">
      <c r="B157" s="75" t="s">
        <v>674</v>
      </c>
      <c r="C157" s="19" t="s">
        <v>617</v>
      </c>
      <c r="D157" s="19" t="s">
        <v>129</v>
      </c>
      <c r="E157" s="19" t="s">
        <v>110</v>
      </c>
      <c r="F157" s="19" t="s">
        <v>166</v>
      </c>
      <c r="G157" s="19" t="s">
        <v>616</v>
      </c>
      <c r="H157" s="19" t="s">
        <v>156</v>
      </c>
    </row>
    <row r="158" spans="2:8" x14ac:dyDescent="0.25">
      <c r="B158" s="75" t="s">
        <v>675</v>
      </c>
      <c r="C158" s="19" t="s">
        <v>588</v>
      </c>
      <c r="D158" s="19" t="s">
        <v>146</v>
      </c>
      <c r="E158" s="19" t="s">
        <v>145</v>
      </c>
      <c r="F158" s="19" t="s">
        <v>165</v>
      </c>
      <c r="G158" s="19" t="s">
        <v>587</v>
      </c>
      <c r="H158" s="19" t="s">
        <v>153</v>
      </c>
    </row>
    <row r="159" spans="2:8" x14ac:dyDescent="0.25">
      <c r="B159" s="75" t="s">
        <v>676</v>
      </c>
      <c r="C159" s="19" t="s">
        <v>617</v>
      </c>
      <c r="D159" s="19" t="s">
        <v>146</v>
      </c>
      <c r="E159" s="19" t="s">
        <v>145</v>
      </c>
      <c r="F159" s="19" t="s">
        <v>165</v>
      </c>
      <c r="G159" s="19" t="s">
        <v>616</v>
      </c>
      <c r="H159" s="19" t="s">
        <v>153</v>
      </c>
    </row>
    <row r="160" spans="2:8" x14ac:dyDescent="0.25">
      <c r="B160" s="75" t="s">
        <v>677</v>
      </c>
      <c r="C160" s="19" t="s">
        <v>588</v>
      </c>
      <c r="D160" s="19" t="s">
        <v>136</v>
      </c>
      <c r="E160" s="19" t="s">
        <v>112</v>
      </c>
      <c r="F160" s="19" t="s">
        <v>164</v>
      </c>
      <c r="G160" s="19" t="s">
        <v>587</v>
      </c>
      <c r="H160" s="19" t="s">
        <v>159</v>
      </c>
    </row>
    <row r="161" spans="2:8" x14ac:dyDescent="0.25">
      <c r="B161" s="75" t="s">
        <v>678</v>
      </c>
      <c r="C161" s="19" t="s">
        <v>588</v>
      </c>
      <c r="D161" s="19" t="s">
        <v>133</v>
      </c>
      <c r="E161" s="19" t="s">
        <v>111</v>
      </c>
      <c r="F161" s="19" t="s">
        <v>163</v>
      </c>
      <c r="G161" s="19" t="s">
        <v>587</v>
      </c>
      <c r="H161" s="19" t="s">
        <v>162</v>
      </c>
    </row>
    <row r="162" spans="2:8" x14ac:dyDescent="0.25">
      <c r="B162" s="75" t="s">
        <v>679</v>
      </c>
      <c r="C162" s="19" t="s">
        <v>588</v>
      </c>
      <c r="D162" s="19" t="s">
        <v>135</v>
      </c>
      <c r="E162" s="19" t="s">
        <v>112</v>
      </c>
      <c r="F162" s="19" t="s">
        <v>161</v>
      </c>
      <c r="G162" s="19" t="s">
        <v>587</v>
      </c>
      <c r="H162" s="19" t="s">
        <v>159</v>
      </c>
    </row>
    <row r="163" spans="2:8" x14ac:dyDescent="0.25">
      <c r="B163" s="75" t="s">
        <v>680</v>
      </c>
      <c r="C163" s="19" t="s">
        <v>588</v>
      </c>
      <c r="D163" s="19" t="s">
        <v>137</v>
      </c>
      <c r="E163" s="19" t="s">
        <v>112</v>
      </c>
      <c r="F163" s="19" t="s">
        <v>160</v>
      </c>
      <c r="G163" s="19" t="s">
        <v>587</v>
      </c>
      <c r="H163" s="19" t="s">
        <v>159</v>
      </c>
    </row>
    <row r="164" spans="2:8" x14ac:dyDescent="0.25">
      <c r="B164" s="75" t="s">
        <v>681</v>
      </c>
      <c r="C164" s="19" t="s">
        <v>588</v>
      </c>
      <c r="D164" s="19" t="s">
        <v>683</v>
      </c>
      <c r="E164" s="19" t="s">
        <v>110</v>
      </c>
      <c r="F164" s="19" t="s">
        <v>682</v>
      </c>
      <c r="G164" s="19" t="s">
        <v>587</v>
      </c>
      <c r="H164" s="19" t="s">
        <v>156</v>
      </c>
    </row>
    <row r="165" spans="2:8" x14ac:dyDescent="0.25">
      <c r="B165" s="75" t="s">
        <v>684</v>
      </c>
      <c r="C165" s="19" t="s">
        <v>617</v>
      </c>
      <c r="D165" s="19" t="s">
        <v>260</v>
      </c>
      <c r="E165" s="19" t="s">
        <v>110</v>
      </c>
      <c r="F165" s="19" t="s">
        <v>682</v>
      </c>
      <c r="G165" s="19" t="s">
        <v>616</v>
      </c>
      <c r="H165" s="19" t="s">
        <v>156</v>
      </c>
    </row>
    <row r="166" spans="2:8" x14ac:dyDescent="0.25">
      <c r="B166" s="75" t="s">
        <v>685</v>
      </c>
      <c r="C166" s="19" t="s">
        <v>588</v>
      </c>
      <c r="D166" s="19" t="s">
        <v>687</v>
      </c>
      <c r="E166" s="19" t="s">
        <v>123</v>
      </c>
      <c r="F166" s="19" t="s">
        <v>686</v>
      </c>
      <c r="G166" s="19" t="s">
        <v>587</v>
      </c>
      <c r="H166" s="19" t="s">
        <v>158</v>
      </c>
    </row>
    <row r="167" spans="2:8" x14ac:dyDescent="0.25">
      <c r="B167" s="75" t="s">
        <v>688</v>
      </c>
      <c r="C167" s="19" t="s">
        <v>588</v>
      </c>
      <c r="D167" s="19" t="s">
        <v>690</v>
      </c>
      <c r="E167" s="19" t="s">
        <v>123</v>
      </c>
      <c r="F167" s="19" t="s">
        <v>689</v>
      </c>
      <c r="G167" s="19" t="s">
        <v>587</v>
      </c>
      <c r="H167" s="19" t="s">
        <v>158</v>
      </c>
    </row>
    <row r="168" spans="2:8" x14ac:dyDescent="0.25">
      <c r="B168" s="75" t="s">
        <v>691</v>
      </c>
      <c r="C168" s="19" t="s">
        <v>588</v>
      </c>
      <c r="D168" s="19" t="s">
        <v>693</v>
      </c>
      <c r="E168" s="19" t="s">
        <v>628</v>
      </c>
      <c r="F168" s="19" t="s">
        <v>692</v>
      </c>
      <c r="G168" s="19" t="s">
        <v>587</v>
      </c>
      <c r="H168" s="19" t="s">
        <v>626</v>
      </c>
    </row>
    <row r="169" spans="2:8" x14ac:dyDescent="0.25">
      <c r="B169" s="75" t="s">
        <v>694</v>
      </c>
      <c r="C169" s="19" t="s">
        <v>588</v>
      </c>
      <c r="D169" s="19" t="s">
        <v>131</v>
      </c>
      <c r="E169" s="19" t="s">
        <v>110</v>
      </c>
      <c r="F169" s="19" t="s">
        <v>157</v>
      </c>
      <c r="G169" s="19" t="s">
        <v>587</v>
      </c>
      <c r="H169" s="19" t="s">
        <v>156</v>
      </c>
    </row>
    <row r="170" spans="2:8" x14ac:dyDescent="0.25">
      <c r="B170" s="75" t="s">
        <v>695</v>
      </c>
      <c r="C170" s="19" t="s">
        <v>698</v>
      </c>
      <c r="D170" s="19" t="s">
        <v>699</v>
      </c>
      <c r="E170" s="19" t="s">
        <v>628</v>
      </c>
      <c r="F170" s="19" t="s">
        <v>696</v>
      </c>
      <c r="G170" s="19" t="s">
        <v>697</v>
      </c>
      <c r="H170" s="19" t="s">
        <v>626</v>
      </c>
    </row>
    <row r="171" spans="2:8" x14ac:dyDescent="0.25">
      <c r="B171" s="75" t="s">
        <v>700</v>
      </c>
      <c r="C171" s="19" t="s">
        <v>588</v>
      </c>
      <c r="D171" s="19" t="s">
        <v>141</v>
      </c>
      <c r="E171" s="19" t="s">
        <v>143</v>
      </c>
      <c r="F171" s="19" t="s">
        <v>701</v>
      </c>
      <c r="G171" s="19" t="s">
        <v>587</v>
      </c>
      <c r="H171" s="19" t="s">
        <v>155</v>
      </c>
    </row>
    <row r="172" spans="2:8" x14ac:dyDescent="0.25">
      <c r="B172" s="75" t="s">
        <v>702</v>
      </c>
      <c r="C172" s="19" t="s">
        <v>588</v>
      </c>
      <c r="D172" s="19" t="s">
        <v>704</v>
      </c>
      <c r="E172" s="19" t="s">
        <v>628</v>
      </c>
      <c r="F172" s="19" t="s">
        <v>703</v>
      </c>
      <c r="G172" s="19" t="s">
        <v>587</v>
      </c>
      <c r="H172" s="19" t="s">
        <v>626</v>
      </c>
    </row>
    <row r="173" spans="2:8" x14ac:dyDescent="0.25">
      <c r="B173" s="75" t="s">
        <v>705</v>
      </c>
      <c r="C173" s="19" t="s">
        <v>588</v>
      </c>
      <c r="D173" s="19" t="s">
        <v>707</v>
      </c>
      <c r="E173" s="19" t="s">
        <v>628</v>
      </c>
      <c r="F173" s="19" t="s">
        <v>706</v>
      </c>
      <c r="G173" s="19" t="s">
        <v>587</v>
      </c>
      <c r="H173" s="19" t="s">
        <v>626</v>
      </c>
    </row>
    <row r="174" spans="2:8" x14ac:dyDescent="0.25">
      <c r="B174" s="75" t="s">
        <v>708</v>
      </c>
      <c r="C174" s="19" t="s">
        <v>617</v>
      </c>
      <c r="D174" s="19" t="s">
        <v>707</v>
      </c>
      <c r="E174" s="19" t="s">
        <v>628</v>
      </c>
      <c r="F174" s="19" t="s">
        <v>706</v>
      </c>
      <c r="G174" s="19" t="s">
        <v>616</v>
      </c>
      <c r="H174" s="19" t="s">
        <v>626</v>
      </c>
    </row>
    <row r="175" spans="2:8" x14ac:dyDescent="0.25">
      <c r="B175" s="75" t="s">
        <v>709</v>
      </c>
      <c r="C175" s="19" t="s">
        <v>588</v>
      </c>
      <c r="D175" s="19" t="s">
        <v>147</v>
      </c>
      <c r="E175" s="19" t="s">
        <v>145</v>
      </c>
      <c r="F175" s="19" t="s">
        <v>154</v>
      </c>
      <c r="G175" s="19" t="s">
        <v>587</v>
      </c>
      <c r="H175" s="19" t="s">
        <v>153</v>
      </c>
    </row>
    <row r="176" spans="2:8" x14ac:dyDescent="0.25">
      <c r="B176" s="75" t="s">
        <v>710</v>
      </c>
      <c r="C176" s="19" t="s">
        <v>617</v>
      </c>
      <c r="D176" s="19" t="s">
        <v>147</v>
      </c>
      <c r="E176" s="19" t="s">
        <v>145</v>
      </c>
      <c r="F176" s="19" t="s">
        <v>154</v>
      </c>
      <c r="G176" s="19" t="s">
        <v>616</v>
      </c>
      <c r="H176" s="19" t="s">
        <v>153</v>
      </c>
    </row>
    <row r="177" spans="2:8" x14ac:dyDescent="0.25">
      <c r="B177" s="75" t="s">
        <v>711</v>
      </c>
      <c r="C177" s="19" t="s">
        <v>588</v>
      </c>
      <c r="D177" s="19" t="s">
        <v>713</v>
      </c>
      <c r="E177" s="19" t="s">
        <v>145</v>
      </c>
      <c r="F177" s="19" t="s">
        <v>712</v>
      </c>
      <c r="G177" s="19" t="s">
        <v>587</v>
      </c>
      <c r="H177" s="19" t="s">
        <v>153</v>
      </c>
    </row>
    <row r="178" spans="2:8" x14ac:dyDescent="0.25">
      <c r="B178" s="75" t="s">
        <v>714</v>
      </c>
      <c r="C178" s="19" t="s">
        <v>588</v>
      </c>
      <c r="D178" s="19" t="s">
        <v>716</v>
      </c>
      <c r="E178" s="19" t="s">
        <v>628</v>
      </c>
      <c r="F178" s="19" t="s">
        <v>715</v>
      </c>
      <c r="G178" s="19" t="s">
        <v>587</v>
      </c>
      <c r="H178" s="19" t="s">
        <v>626</v>
      </c>
    </row>
    <row r="179" spans="2:8" x14ac:dyDescent="0.25">
      <c r="B179" s="75" t="s">
        <v>717</v>
      </c>
      <c r="C179" s="19" t="s">
        <v>588</v>
      </c>
      <c r="D179" s="19" t="s">
        <v>719</v>
      </c>
      <c r="E179" s="19" t="s">
        <v>628</v>
      </c>
      <c r="F179" s="19" t="s">
        <v>718</v>
      </c>
      <c r="G179" s="19" t="s">
        <v>587</v>
      </c>
      <c r="H179" s="19" t="s">
        <v>626</v>
      </c>
    </row>
    <row r="180" spans="2:8" x14ac:dyDescent="0.25">
      <c r="B180" s="75" t="s">
        <v>720</v>
      </c>
      <c r="C180" s="19" t="s">
        <v>588</v>
      </c>
      <c r="D180" s="19" t="s">
        <v>722</v>
      </c>
      <c r="E180" s="19" t="s">
        <v>628</v>
      </c>
      <c r="F180" s="19" t="s">
        <v>721</v>
      </c>
      <c r="G180" s="19" t="s">
        <v>587</v>
      </c>
      <c r="H180" s="19" t="s">
        <v>626</v>
      </c>
    </row>
  </sheetData>
  <sheetProtection algorithmName="SHA-512" hashValue="7kFcV8Kspgi3srSaFpzmvsNfcn68BgqMR4R50z04N8nfs0Exf4yf6gAWBUfCfZrlsMoPWAqiXcxK/PN9KUXfBg==" saltValue="SUwXbfeDQyQKn53TmfzqAQ==" spinCount="100000" sheet="1" objects="1" scenarios="1" sort="0" autoFilter="0"/>
  <mergeCells count="1">
    <mergeCell ref="C1:D1"/>
  </mergeCells>
  <hyperlinks>
    <hyperlink ref="C1" location="Form!C112" display="Back to Form" xr:uid="{00000000-0004-0000-0200-000000000000}"/>
    <hyperlink ref="C1:D1" location="Form!A1" display="Back to Form" xr:uid="{DFA094D0-755C-4E93-A5ED-C64D8C76B461}"/>
  </hyperlink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AC3"/>
  <sheetViews>
    <sheetView topLeftCell="A3" workbookViewId="0">
      <pane xSplit="1" topLeftCell="J1" activePane="topRight" state="frozen"/>
      <selection pane="topRight" activeCell="K32" sqref="K32"/>
    </sheetView>
  </sheetViews>
  <sheetFormatPr defaultColWidth="9.140625" defaultRowHeight="15" x14ac:dyDescent="0.25"/>
  <cols>
    <col min="1" max="1" width="11.28515625" style="23" bestFit="1" customWidth="1"/>
    <col min="2" max="2" width="12.140625" style="23" bestFit="1" customWidth="1"/>
    <col min="3" max="3" width="5.42578125" style="23" bestFit="1" customWidth="1"/>
    <col min="4" max="4" width="27.85546875" style="23" bestFit="1" customWidth="1"/>
    <col min="5" max="5" width="13.5703125" style="23" bestFit="1" customWidth="1"/>
    <col min="6" max="6" width="12.140625" style="23" bestFit="1" customWidth="1"/>
    <col min="7" max="7" width="14.5703125" style="23" bestFit="1" customWidth="1"/>
    <col min="8" max="8" width="9.5703125" style="23" bestFit="1" customWidth="1"/>
    <col min="9" max="9" width="19" style="23" bestFit="1" customWidth="1"/>
    <col min="10" max="10" width="7.140625" style="23" bestFit="1" customWidth="1"/>
    <col min="11" max="11" width="23.42578125" style="23" bestFit="1" customWidth="1"/>
    <col min="12" max="12" width="12.7109375" style="23" bestFit="1" customWidth="1"/>
    <col min="13" max="13" width="5.7109375" style="23" bestFit="1" customWidth="1"/>
    <col min="14" max="14" width="10" style="23" bestFit="1" customWidth="1"/>
    <col min="15" max="15" width="9.28515625" style="23" bestFit="1" customWidth="1"/>
    <col min="16" max="16" width="9.28515625" style="23" customWidth="1"/>
    <col min="17" max="17" width="14.7109375" style="23" bestFit="1" customWidth="1"/>
    <col min="18" max="18" width="15.28515625" style="23" bestFit="1" customWidth="1"/>
    <col min="19" max="19" width="20.140625" style="23" bestFit="1" customWidth="1"/>
    <col min="20" max="20" width="26.28515625" style="23" bestFit="1" customWidth="1"/>
    <col min="21" max="21" width="14.7109375" style="23" bestFit="1" customWidth="1"/>
    <col min="22" max="23" width="14.7109375" style="23" customWidth="1"/>
    <col min="24" max="24" width="17" style="23" bestFit="1" customWidth="1"/>
    <col min="25" max="25" width="12.7109375" style="23" bestFit="1" customWidth="1"/>
    <col min="26" max="26" width="5.7109375" style="23" bestFit="1" customWidth="1"/>
    <col min="27" max="27" width="10" style="23" bestFit="1" customWidth="1"/>
    <col min="28" max="28" width="9.28515625" style="23" bestFit="1" customWidth="1"/>
    <col min="29" max="16384" width="9.140625" style="23"/>
  </cols>
  <sheetData>
    <row r="1" spans="1:29" s="44" customFormat="1" ht="19.5" hidden="1" customHeight="1" x14ac:dyDescent="0.25">
      <c r="A1" s="45" t="s">
        <v>431</v>
      </c>
      <c r="B1" s="45" t="s">
        <v>432</v>
      </c>
      <c r="C1" s="45" t="s">
        <v>433</v>
      </c>
      <c r="D1" s="45" t="s">
        <v>434</v>
      </c>
      <c r="E1" s="45" t="s">
        <v>436</v>
      </c>
      <c r="F1" s="45" t="s">
        <v>439</v>
      </c>
      <c r="G1" s="45" t="s">
        <v>440</v>
      </c>
      <c r="H1" s="45" t="s">
        <v>1</v>
      </c>
      <c r="I1" s="46" t="s">
        <v>441</v>
      </c>
      <c r="J1" s="47" t="s">
        <v>444</v>
      </c>
      <c r="K1" s="47" t="s">
        <v>445</v>
      </c>
      <c r="L1" s="47" t="s">
        <v>446</v>
      </c>
      <c r="M1" s="47" t="s">
        <v>447</v>
      </c>
      <c r="N1" s="48" t="s">
        <v>448</v>
      </c>
      <c r="O1" s="48" t="s">
        <v>563</v>
      </c>
      <c r="P1" s="49" t="s">
        <v>564</v>
      </c>
      <c r="Q1" s="47" t="s">
        <v>456</v>
      </c>
      <c r="R1" s="47" t="s">
        <v>457</v>
      </c>
      <c r="S1" s="47" t="s">
        <v>458</v>
      </c>
      <c r="T1" s="47" t="s">
        <v>459</v>
      </c>
      <c r="U1" s="47" t="s">
        <v>460</v>
      </c>
      <c r="V1" s="47" t="s">
        <v>573</v>
      </c>
      <c r="W1" s="47" t="s">
        <v>577</v>
      </c>
      <c r="X1" s="50" t="s">
        <v>453</v>
      </c>
      <c r="Y1" s="50" t="s">
        <v>537</v>
      </c>
      <c r="Z1" s="50" t="s">
        <v>440</v>
      </c>
      <c r="AA1" s="50" t="s">
        <v>1</v>
      </c>
      <c r="AB1" s="50" t="s">
        <v>550</v>
      </c>
      <c r="AC1" s="51"/>
    </row>
    <row r="2" spans="1:29" hidden="1" x14ac:dyDescent="0.25">
      <c r="A2" s="21">
        <f>f_Nama_Lengkap</f>
        <v>0</v>
      </c>
      <c r="B2" s="21">
        <f>f_Jenis_Kelamin</f>
        <v>0</v>
      </c>
      <c r="C2" s="21">
        <f>f_Tempat_Lahir</f>
        <v>0</v>
      </c>
      <c r="D2" s="21">
        <f>f_Tanggal_Lahir</f>
        <v>0</v>
      </c>
      <c r="E2" s="21">
        <f>f_Status_Kawin</f>
        <v>0</v>
      </c>
      <c r="F2" s="21">
        <f>f_Agama</f>
        <v>0</v>
      </c>
      <c r="G2" s="21">
        <f>f_No._HP</f>
        <v>0</v>
      </c>
      <c r="H2" s="21">
        <f>f_Email</f>
        <v>0</v>
      </c>
      <c r="I2" s="21">
        <f>f_Alamat_Rumah_Sesuai_KTP</f>
        <v>0</v>
      </c>
      <c r="J2" s="21">
        <f>f_No._Paspor</f>
        <v>0</v>
      </c>
      <c r="K2" s="21">
        <f>f_Tempat_diterbitkan</f>
        <v>0</v>
      </c>
      <c r="L2" s="21">
        <f>f_Tanggal_diterbitakan</f>
        <v>0</v>
      </c>
      <c r="M2" s="21">
        <f>f_Tanggal_habis_kadaluarsa</f>
        <v>0</v>
      </c>
      <c r="N2" s="21">
        <f>f_NIM</f>
        <v>0</v>
      </c>
      <c r="O2" s="21">
        <f>f_Kode_Program_Studi</f>
        <v>0</v>
      </c>
      <c r="P2" s="21">
        <f>f_Jenis_Program</f>
        <v>0</v>
      </c>
      <c r="Q2" s="22">
        <f>f_Nama_Program_Kegiatan</f>
        <v>0</v>
      </c>
      <c r="R2" s="23">
        <f>f_Nama_Universitas_Mitra</f>
        <v>0</v>
      </c>
      <c r="S2" s="23">
        <f>f_Negara</f>
        <v>0</v>
      </c>
      <c r="T2" s="23">
        <f>f_Tanggal_Mulai</f>
        <v>0</v>
      </c>
      <c r="U2" s="23">
        <f>f_Tanggal_Selesai</f>
        <v>0</v>
      </c>
      <c r="V2" s="23">
        <f>f_Semester</f>
        <v>0</v>
      </c>
      <c r="W2" s="23">
        <f>f_TA</f>
        <v>0</v>
      </c>
      <c r="X2" s="23">
        <f>f_Nama_Wali</f>
        <v>0</v>
      </c>
      <c r="Y2" s="21">
        <f>f_Status_Hubungan</f>
        <v>0</v>
      </c>
      <c r="Z2" s="21">
        <f>f_No._HP_Wali</f>
        <v>0</v>
      </c>
      <c r="AA2" s="21">
        <f>f_Email_Wali</f>
        <v>0</v>
      </c>
      <c r="AB2" s="21">
        <f>f_Alamat_Lengkap_Wali</f>
        <v>0</v>
      </c>
    </row>
    <row r="3" spans="1:29" x14ac:dyDescent="0.25">
      <c r="A3" s="24" t="str">
        <f>IF(A2=0,"",PROPER(A2))</f>
        <v/>
      </c>
      <c r="B3" s="24" t="str">
        <f t="shared" ref="B3:AB3" si="0">IF(B2=0,"",PROPER(B2))</f>
        <v/>
      </c>
      <c r="C3" s="24" t="str">
        <f t="shared" si="0"/>
        <v/>
      </c>
      <c r="D3" s="24" t="str">
        <f>IF(D2=0,"",TEXT(D2,"yyyy/mm/dd"))</f>
        <v/>
      </c>
      <c r="E3" s="24" t="str">
        <f t="shared" si="0"/>
        <v/>
      </c>
      <c r="F3" s="24" t="str">
        <f t="shared" si="0"/>
        <v/>
      </c>
      <c r="G3" s="24" t="str">
        <f t="shared" si="0"/>
        <v/>
      </c>
      <c r="H3" s="24" t="str">
        <f>IF(H2=0,"",LOWER(H2))</f>
        <v/>
      </c>
      <c r="I3" s="24" t="str">
        <f t="shared" si="0"/>
        <v/>
      </c>
      <c r="J3" s="24" t="str">
        <f>IF(J2=0,"",UPPER(J2))</f>
        <v/>
      </c>
      <c r="K3" s="24" t="str">
        <f t="shared" si="0"/>
        <v/>
      </c>
      <c r="L3" s="24" t="str">
        <f>IF(L2=0,"",TEXT(L2,"yyyy/mm/dd"))</f>
        <v/>
      </c>
      <c r="M3" s="24" t="str">
        <f>IF(M2=0,"",TEXT(M2,"yyyy/mm/dd"))</f>
        <v/>
      </c>
      <c r="N3" s="24" t="str">
        <f t="shared" si="0"/>
        <v/>
      </c>
      <c r="O3" s="24" t="str">
        <f t="shared" si="0"/>
        <v/>
      </c>
      <c r="P3" s="24" t="str">
        <f t="shared" si="0"/>
        <v/>
      </c>
      <c r="Q3" s="24" t="str">
        <f t="shared" si="0"/>
        <v/>
      </c>
      <c r="R3" s="24" t="str">
        <f t="shared" si="0"/>
        <v/>
      </c>
      <c r="S3" s="24" t="str">
        <f t="shared" si="0"/>
        <v/>
      </c>
      <c r="T3" s="24" t="str">
        <f>IF(T2=0,"",TEXT(T2,"yyyy/mm/dd"))</f>
        <v/>
      </c>
      <c r="U3" s="24" t="str">
        <f>IF(U2=0,"",TEXT(U2,"yyyy/mm/dd"))</f>
        <v/>
      </c>
      <c r="V3" s="24" t="str">
        <f t="shared" ref="V3:W3" si="1">IF(V2=0,"",PROPER(V2))</f>
        <v/>
      </c>
      <c r="W3" s="24" t="str">
        <f t="shared" si="1"/>
        <v/>
      </c>
      <c r="X3" s="24" t="str">
        <f t="shared" si="0"/>
        <v/>
      </c>
      <c r="Y3" s="24" t="str">
        <f t="shared" si="0"/>
        <v/>
      </c>
      <c r="Z3" s="24" t="str">
        <f t="shared" si="0"/>
        <v/>
      </c>
      <c r="AA3" s="24" t="str">
        <f>IF(AA2=0,"",LOWER(AA2))</f>
        <v/>
      </c>
      <c r="AB3" s="24" t="str">
        <f t="shared" si="0"/>
        <v/>
      </c>
    </row>
  </sheetData>
  <sheetProtection algorithmName="SHA-512" hashValue="zhlxuJfFdFt9fzr/dQ301HMrbHH6/6ieO2/zXwDFYfnjhla6IDeYOIirYD6wC4st2qH5LpZjREsWsisZk/yoCw==" saltValue="Dka5TY5Bi1uZ7U6U7exKl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5B49790-D77F-4B0A-A06A-3A5AC8D0408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33</vt:i4>
      </vt:variant>
    </vt:vector>
  </HeadingPairs>
  <TitlesOfParts>
    <vt:vector size="37" baseType="lpstr">
      <vt:lpstr>List</vt:lpstr>
      <vt:lpstr>Form</vt:lpstr>
      <vt:lpstr>Study_Program</vt:lpstr>
      <vt:lpstr>Ambil Data</vt:lpstr>
      <vt:lpstr>f_Agama</vt:lpstr>
      <vt:lpstr>f_Alamat_Lengkap_Wali</vt:lpstr>
      <vt:lpstr>f_Alamat_Rumah_Sesuai_KTP</vt:lpstr>
      <vt:lpstr>f_Email</vt:lpstr>
      <vt:lpstr>f_Email_Wali</vt:lpstr>
      <vt:lpstr>f_Jenis_Kelamin</vt:lpstr>
      <vt:lpstr>f_Jenis_Program</vt:lpstr>
      <vt:lpstr>f_Kode_Program_Studi</vt:lpstr>
      <vt:lpstr>f_Nama_Lengkap</vt:lpstr>
      <vt:lpstr>f_Nama_Program_Kegiatan</vt:lpstr>
      <vt:lpstr>f_Nama_Universitas_Mitra</vt:lpstr>
      <vt:lpstr>f_Nama_Wali</vt:lpstr>
      <vt:lpstr>f_Negara</vt:lpstr>
      <vt:lpstr>f_NIM</vt:lpstr>
      <vt:lpstr>f_No._HP</vt:lpstr>
      <vt:lpstr>f_No._HP_Wali</vt:lpstr>
      <vt:lpstr>f_No._Paspor</vt:lpstr>
      <vt:lpstr>f_Semester</vt:lpstr>
      <vt:lpstr>f_Status_Hubungan</vt:lpstr>
      <vt:lpstr>f_Status_Kawin</vt:lpstr>
      <vt:lpstr>f_TA</vt:lpstr>
      <vt:lpstr>f_Tanggal_diterbitakan</vt:lpstr>
      <vt:lpstr>f_Tanggal_habis_kadaluarsa</vt:lpstr>
      <vt:lpstr>f_Tanggal_Lahir</vt:lpstr>
      <vt:lpstr>f_Tanggal_Mulai</vt:lpstr>
      <vt:lpstr>f_Tanggal_Selesai</vt:lpstr>
      <vt:lpstr>f_Tempat_diterbitkan</vt:lpstr>
      <vt:lpstr>f_Tempat_Lahir</vt:lpstr>
      <vt:lpstr>Hubungan</vt:lpstr>
      <vt:lpstr>List_Gender</vt:lpstr>
      <vt:lpstr>List_Jenis_Program</vt:lpstr>
      <vt:lpstr>List_Status_Kawin</vt:lpstr>
      <vt:lpstr>No._HP_Wali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 Fachru</dc:creator>
  <cp:lastModifiedBy>Fachru Ridha</cp:lastModifiedBy>
  <cp:lastPrinted>2021-04-14T06:11:18Z</cp:lastPrinted>
  <dcterms:created xsi:type="dcterms:W3CDTF">2021-03-23T05:35:39Z</dcterms:created>
  <dcterms:modified xsi:type="dcterms:W3CDTF">2026-09-09T13:11:14Z</dcterms:modified>
</cp:coreProperties>
</file>